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5" activeTab="7"/>
  </bookViews>
  <sheets>
    <sheet name="章丘区一般公共预算收入调整草案表" sheetId="1" r:id="rId1"/>
    <sheet name="章丘区一般公共预算支出调整草案表" sheetId="2" r:id="rId2"/>
    <sheet name="章丘区级一般公共预算收入调整草案表" sheetId="3" r:id="rId3"/>
    <sheet name="章丘区级一般公共预算支出调整草案表" sheetId="4" r:id="rId4"/>
    <sheet name="章丘区政府性基金预算收入调整草案表" sheetId="5" r:id="rId5"/>
    <sheet name="章丘区政府性基金预算支出调整草案表" sheetId="6" r:id="rId6"/>
    <sheet name="章丘区级政府性基金预算收入调整草案表" sheetId="7" r:id="rId7"/>
    <sheet name="章丘区级政府性基金预算支出调整草案表" sheetId="8" r:id="rId8"/>
  </sheets>
  <definedNames>
    <definedName name="_xlnm.Print_Titles" localSheetId="5">章丘区政府性基金预算支出调整草案表!$1:$6</definedName>
    <definedName name="_xlnm.Print_Titles" localSheetId="7">章丘区级政府性基金预算支出调整草案表!$1:$6</definedName>
  </definedNames>
  <calcPr calcId="144525"/>
</workbook>
</file>

<file path=xl/sharedStrings.xml><?xml version="1.0" encoding="utf-8"?>
<sst xmlns="http://schemas.openxmlformats.org/spreadsheetml/2006/main" count="200">
  <si>
    <t>表1</t>
  </si>
  <si>
    <t>2022年章丘区一般公共预算收入调整草案表</t>
  </si>
  <si>
    <t>单位：万元</t>
  </si>
  <si>
    <t>项      目</t>
  </si>
  <si>
    <t>2021年执行数</t>
  </si>
  <si>
    <t>2022年预算数</t>
  </si>
  <si>
    <t>此次调整</t>
  </si>
  <si>
    <t>金额</t>
  </si>
  <si>
    <t>比上年增长%</t>
  </si>
  <si>
    <t>调整金额</t>
  </si>
  <si>
    <t>调整后预算数</t>
  </si>
  <si>
    <t>一、税收收入</t>
  </si>
  <si>
    <t xml:space="preserve"> 1.增值税 </t>
  </si>
  <si>
    <t xml:space="preserve"> 2.企业所得税</t>
  </si>
  <si>
    <t xml:space="preserve"> 3.个人所得税</t>
  </si>
  <si>
    <t xml:space="preserve"> 4.资源税</t>
  </si>
  <si>
    <t xml:space="preserve">   其中：水资源税</t>
  </si>
  <si>
    <t xml:space="preserve"> 5.城建税</t>
  </si>
  <si>
    <t xml:space="preserve"> 6.房产税</t>
  </si>
  <si>
    <t xml:space="preserve"> 7.印花税</t>
  </si>
  <si>
    <t xml:space="preserve"> 8.城镇土地使用税</t>
  </si>
  <si>
    <t xml:space="preserve"> 9.土地增值税</t>
  </si>
  <si>
    <t xml:space="preserve"> 10.车船税</t>
  </si>
  <si>
    <t xml:space="preserve"> 11.耕地占用税</t>
  </si>
  <si>
    <t xml:space="preserve"> 12.契税</t>
  </si>
  <si>
    <t xml:space="preserve"> 13.环境保护税</t>
  </si>
  <si>
    <t xml:space="preserve"> 14.其他税收收入</t>
  </si>
  <si>
    <t>二、非税收入</t>
  </si>
  <si>
    <t xml:space="preserve"> 1.专项收入</t>
  </si>
  <si>
    <t xml:space="preserve">    其中：教育费附加</t>
  </si>
  <si>
    <t xml:space="preserve">          地方教育附加</t>
  </si>
  <si>
    <t xml:space="preserve">          水利建设专项</t>
  </si>
  <si>
    <t xml:space="preserve">          森林植被恢复费</t>
  </si>
  <si>
    <t xml:space="preserve">          残疾人保障金</t>
  </si>
  <si>
    <t xml:space="preserve"> 2.行政事业性收费</t>
  </si>
  <si>
    <t xml:space="preserve"> 3.罚没收入</t>
  </si>
  <si>
    <t xml:space="preserve"> 4.国有资源（资产）有偿使用收入</t>
  </si>
  <si>
    <t xml:space="preserve"> 5.捐赠收入</t>
  </si>
  <si>
    <t xml:space="preserve"> 6.政府住房基金收入</t>
  </si>
  <si>
    <t xml:space="preserve"> 7.其他收入</t>
  </si>
  <si>
    <t>本年收入合计</t>
  </si>
  <si>
    <t>债务转贷收入</t>
  </si>
  <si>
    <t xml:space="preserve">      地方政府一般债券转贷收入</t>
  </si>
  <si>
    <t>转移性收入</t>
  </si>
  <si>
    <t xml:space="preserve">      返还性收入</t>
  </si>
  <si>
    <t xml:space="preserve">      专项转移支付收入</t>
  </si>
  <si>
    <t xml:space="preserve">      一般性转移支付收入</t>
  </si>
  <si>
    <t xml:space="preserve">      动用预算调节基金</t>
  </si>
  <si>
    <t xml:space="preserve">      上年结转收入</t>
  </si>
  <si>
    <t xml:space="preserve">      调入资金</t>
  </si>
  <si>
    <t>收 入 总 计</t>
  </si>
  <si>
    <t>表2</t>
  </si>
  <si>
    <t>2022年章丘区一般公共预算支出调整草案表</t>
  </si>
  <si>
    <t>项       目</t>
  </si>
  <si>
    <t>2021当年本级</t>
  </si>
  <si>
    <t>区本级</t>
  </si>
  <si>
    <t>财政预留</t>
  </si>
  <si>
    <t>行财预留</t>
  </si>
  <si>
    <t>上年结转专款</t>
  </si>
  <si>
    <t>垛庄2021支出</t>
  </si>
  <si>
    <t>区级本级收入支出</t>
  </si>
  <si>
    <t>其中：上年结转安排支出</t>
  </si>
  <si>
    <t>结转单位转移支付安排支出</t>
  </si>
  <si>
    <t>结转财政转移支付安排支出</t>
  </si>
  <si>
    <t>结转本级财力安排支出</t>
  </si>
  <si>
    <t>结转本级两项附加安排支出</t>
  </si>
  <si>
    <t>本年收入安排支出</t>
  </si>
  <si>
    <t>提前下达转移支付安排支出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</si>
  <si>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</si>
  <si>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</si>
  <si>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</si>
  <si>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</si>
  <si>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</si>
  <si>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</si>
  <si>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</si>
  <si>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</si>
  <si>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</si>
  <si>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</si>
  <si>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</si>
  <si>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</si>
  <si>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</si>
  <si>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</si>
  <si>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</si>
  <si>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</si>
  <si>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</si>
  <si>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</si>
  <si>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</si>
  <si>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</si>
  <si>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二十一、灾害防治与应急管理支出</t>
  </si>
  <si>
    <t>二十二、债务付息支出</t>
  </si>
  <si>
    <t>二十三、预备费</t>
  </si>
  <si>
    <t>二十四、其他支出</t>
  </si>
  <si>
    <t>本年支出合计</t>
  </si>
  <si>
    <t>债务还本支出</t>
  </si>
  <si>
    <t xml:space="preserve">    地方政府一般债券还本支出</t>
  </si>
  <si>
    <t>转移性支出</t>
  </si>
  <si>
    <t xml:space="preserve">    上解上级支出</t>
  </si>
  <si>
    <t xml:space="preserve">    安排预算稳定调节基金</t>
  </si>
  <si>
    <t xml:space="preserve">    结转下年支出</t>
  </si>
  <si>
    <t xml:space="preserve">      支出总计</t>
  </si>
  <si>
    <t>表3</t>
  </si>
  <si>
    <t>2022年章丘区级一般公共预算收入调整草案表</t>
  </si>
  <si>
    <t>项             目</t>
  </si>
  <si>
    <t>全区2022年收入</t>
  </si>
  <si>
    <t>垛庄2022收入</t>
  </si>
  <si>
    <t xml:space="preserve">      一般置换债券转贷收入</t>
  </si>
  <si>
    <t xml:space="preserve">      镇体制上解收入</t>
  </si>
  <si>
    <t>表4</t>
  </si>
  <si>
    <t>2022年章丘区级一般公共预算支出调整草案表</t>
  </si>
  <si>
    <t>2020年全区支出</t>
  </si>
  <si>
    <t>2020年垛庄支出</t>
  </si>
  <si>
    <t>2021年全区支出</t>
  </si>
  <si>
    <t>2021年垛庄支出</t>
  </si>
  <si>
    <t xml:space="preserve">   一般置换债券还本支出</t>
  </si>
  <si>
    <t xml:space="preserve">   上解上级支出</t>
  </si>
  <si>
    <t xml:space="preserve">   调出资金</t>
  </si>
  <si>
    <t xml:space="preserve">   安排预算稳定调节资金</t>
  </si>
  <si>
    <t xml:space="preserve">   对下转移支付支出</t>
  </si>
  <si>
    <t xml:space="preserve">   结转下年支出</t>
  </si>
  <si>
    <t>表5</t>
  </si>
  <si>
    <t>2022年章丘区政府性基金预算收入调整草案表</t>
  </si>
  <si>
    <t>项    目</t>
  </si>
  <si>
    <r>
      <rPr>
        <b/>
        <sz val="10"/>
        <rFont val="宋体"/>
        <charset val="0"/>
      </rPr>
      <t>比上年增长</t>
    </r>
    <r>
      <rPr>
        <b/>
        <sz val="10"/>
        <rFont val="Helv"/>
        <charset val="0"/>
      </rPr>
      <t>%</t>
    </r>
  </si>
  <si>
    <t>一、国有土地使用权出让收入</t>
  </si>
  <si>
    <t xml:space="preserve">      土地出让价款收入</t>
  </si>
  <si>
    <t xml:space="preserve">      补缴的土地价款</t>
  </si>
  <si>
    <t xml:space="preserve">      划拨土地收入</t>
  </si>
  <si>
    <t xml:space="preserve">      缴纳新增建设用地土地有偿使用费</t>
  </si>
  <si>
    <t xml:space="preserve">      其他土地出让收入</t>
  </si>
  <si>
    <t>二、城市基础设施配套费收入</t>
  </si>
  <si>
    <t>三、污水处理费收入</t>
  </si>
  <si>
    <t xml:space="preserve">   政府性基金转移支付收入</t>
  </si>
  <si>
    <t xml:space="preserve">     政府性基金转移支付收入</t>
  </si>
  <si>
    <t xml:space="preserve">     政府性基金转移支付收入（预估）</t>
  </si>
  <si>
    <t xml:space="preserve">  上年结余收入</t>
  </si>
  <si>
    <t xml:space="preserve">  调入资金</t>
  </si>
  <si>
    <t xml:space="preserve">  债务转贷收入</t>
  </si>
  <si>
    <t xml:space="preserve">     地方政府专项债务转贷收入</t>
  </si>
  <si>
    <t xml:space="preserve">        国有土地使用权出让金债务转贷收入（再融资）</t>
  </si>
  <si>
    <t xml:space="preserve">        土地储备专项债券转贷收入（再融资）</t>
  </si>
  <si>
    <t xml:space="preserve">        棚户区改造专项债券转贷收入</t>
  </si>
  <si>
    <t xml:space="preserve">        其他地方自行试点项目收益专项债券转贷收入</t>
  </si>
  <si>
    <t>收入总计</t>
  </si>
  <si>
    <t>表6</t>
  </si>
  <si>
    <t>2022年章丘区政府性基金预算支出调整草案表</t>
  </si>
  <si>
    <t>一、文化旅游体育与传媒支出</t>
  </si>
  <si>
    <t xml:space="preserve">  国家电影事业发展专项资金安排的支出</t>
  </si>
  <si>
    <t xml:space="preserve">      其他国家电影事业发展专项资金安排的支出</t>
  </si>
  <si>
    <t xml:space="preserve">  旅游发展基金支出</t>
  </si>
  <si>
    <t xml:space="preserve">      地方旅游开发项目补助</t>
  </si>
  <si>
    <t>二、社会保障和就业支出</t>
  </si>
  <si>
    <t xml:space="preserve">  大中型水库移民后期扶持基金支出</t>
  </si>
  <si>
    <t xml:space="preserve">      移民补助</t>
  </si>
  <si>
    <t xml:space="preserve">      基础设施建设和经济发展</t>
  </si>
  <si>
    <t>三、城乡社区支出</t>
  </si>
  <si>
    <t xml:space="preserve">  国有土地使用权出让收入及对应专项债务收入安排的支出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</si>
  <si>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</si>
  <si>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</si>
  <si>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</si>
  <si>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农村基础设施建设支出</t>
  </si>
  <si>
    <t xml:space="preserve">      补助被征地农民支出</t>
  </si>
  <si>
    <t xml:space="preserve">      土地出让业务支出</t>
  </si>
  <si>
    <t xml:space="preserve">      支付破产或改制企业职工安置费</t>
  </si>
  <si>
    <t xml:space="preserve">      保障性住房租金补贴</t>
  </si>
  <si>
    <t xml:space="preserve">      其他国有土地使用权出让收入安排的支出</t>
  </si>
  <si>
    <t xml:space="preserve">  城市基础设施配套费及对应专项债务收入安排的支出</t>
  </si>
  <si>
    <t xml:space="preserve">      城市公共设施</t>
  </si>
  <si>
    <t xml:space="preserve">      城市环境卫生</t>
  </si>
  <si>
    <t xml:space="preserve">      其他城市基础设施配套费安排的支出</t>
  </si>
  <si>
    <t xml:space="preserve">  污水处理费安排的支出</t>
  </si>
  <si>
    <t xml:space="preserve">      污水处理设施建设和运营</t>
  </si>
  <si>
    <t xml:space="preserve">  棚户区改造专项债券收入安排的支出</t>
  </si>
  <si>
    <t>四、农林水支出</t>
  </si>
  <si>
    <t xml:space="preserve">  国家重大水利工程建设基金安排的支出</t>
  </si>
  <si>
    <t xml:space="preserve">      三峡工程后续工作</t>
  </si>
  <si>
    <t>五、其他支出</t>
  </si>
  <si>
    <t xml:space="preserve">  彩票公益金安排的支出</t>
  </si>
  <si>
    <t xml:space="preserve">      用于社会福利的彩票公益金支出</t>
  </si>
  <si>
    <t xml:space="preserve">      用于体育事业的彩票公益金支出</t>
  </si>
  <si>
    <t xml:space="preserve">      用于教育事业的彩票公益金支出</t>
  </si>
  <si>
    <t xml:space="preserve">      用于残疾人事业的彩票公益金支出</t>
  </si>
  <si>
    <t xml:space="preserve">      用于文化事业的彩票公益金支出</t>
  </si>
  <si>
    <t xml:space="preserve">      用于城乡医疗救助的彩票公益金支出</t>
  </si>
  <si>
    <t xml:space="preserve">      用于其他社会公益事业的彩票公益金支出</t>
  </si>
  <si>
    <t xml:space="preserve">  其他政府性基金及对应专项债务收入安排的支出</t>
  </si>
  <si>
    <t xml:space="preserve">      其他地方自行试点项目收益专项债券收入安排的支出</t>
  </si>
  <si>
    <t>六、债务付息支出</t>
  </si>
  <si>
    <t xml:space="preserve">  地方政府专项债务付息支出</t>
  </si>
  <si>
    <t xml:space="preserve">      国有土地使用权出让金债务付息支出</t>
  </si>
  <si>
    <t xml:space="preserve">      土地储备专项债券付息支出</t>
  </si>
  <si>
    <t xml:space="preserve">      其他地方自行试点项目收益专项债券付息支出</t>
  </si>
  <si>
    <t xml:space="preserve">      棚户区改造专项债券付息支出</t>
  </si>
  <si>
    <t>本年基金支出合计</t>
  </si>
  <si>
    <t xml:space="preserve">    地方政府专项债务还本支出</t>
  </si>
  <si>
    <t xml:space="preserve">    调出资金</t>
  </si>
  <si>
    <t>支出总计</t>
  </si>
  <si>
    <t>表7</t>
  </si>
  <si>
    <t>2022年章丘区级政府性基金预算收入调整草案表</t>
  </si>
  <si>
    <t>表8</t>
  </si>
  <si>
    <t>2022年章丘区级政府性基金预算支出调整草案表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</si>
</sst>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"/>
    <numFmt numFmtId="178" formatCode="0.0_ "/>
    <numFmt numFmtId="179" formatCode="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sz val="12"/>
      <name val="Times"/>
      <charset val="0"/>
    </font>
    <font>
      <sz val="18"/>
      <name val="方正小标宋简体"/>
      <charset val="134"/>
    </font>
    <font>
      <sz val="12"/>
      <name val="仿宋_GB2312"/>
      <charset val="134"/>
    </font>
    <font>
      <sz val="10"/>
      <name val="宋体"/>
      <charset val="134"/>
      <scheme val="minor"/>
    </font>
    <font>
      <b/>
      <sz val="10"/>
      <name val="宋体"/>
      <charset val="0"/>
    </font>
    <font>
      <sz val="10"/>
      <name val="Helv"/>
      <charset val="0"/>
    </font>
    <font>
      <sz val="10"/>
      <name val="宋体"/>
      <charset val="0"/>
    </font>
    <font>
      <b/>
      <sz val="10"/>
      <name val="Helv"/>
      <charset val="0"/>
    </font>
    <font>
      <sz val="11"/>
      <name val="宋体"/>
      <charset val="134"/>
    </font>
    <font>
      <b/>
      <sz val="12"/>
      <name val="仿宋_GB2312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1" fillId="17" borderId="15" applyNumberFormat="0" applyAlignment="0" applyProtection="0">
      <alignment vertical="center"/>
    </xf>
    <xf numFmtId="0" fontId="32" fillId="17" borderId="12" applyNumberFormat="0" applyAlignment="0" applyProtection="0">
      <alignment vertical="center"/>
    </xf>
    <xf numFmtId="0" fontId="33" fillId="19" borderId="16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153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177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50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right" vertical="center" wrapText="1"/>
    </xf>
    <xf numFmtId="177" fontId="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right" vertical="center" wrapText="1"/>
    </xf>
    <xf numFmtId="177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right" vertical="center" wrapText="1"/>
    </xf>
    <xf numFmtId="0" fontId="2" fillId="0" borderId="2" xfId="50" applyNumberFormat="1" applyFont="1" applyFill="1" applyBorder="1" applyAlignment="1" applyProtection="1">
      <alignment horizontal="left" vertical="center" wrapText="1"/>
    </xf>
    <xf numFmtId="0" fontId="2" fillId="0" borderId="2" xfId="50" applyNumberFormat="1" applyFont="1" applyFill="1" applyBorder="1" applyAlignment="1" applyProtection="1">
      <alignment horizontal="right" vertical="center" wrapText="1"/>
    </xf>
    <xf numFmtId="176" fontId="2" fillId="0" borderId="2" xfId="0" applyNumberFormat="1" applyFont="1" applyFill="1" applyBorder="1" applyAlignment="1" applyProtection="1">
      <alignment horizontal="right" vertical="center"/>
    </xf>
    <xf numFmtId="0" fontId="2" fillId="0" borderId="5" xfId="0" applyFont="1" applyFill="1" applyBorder="1" applyAlignment="1">
      <alignment vertical="center" wrapText="1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 wrapText="1"/>
    </xf>
    <xf numFmtId="176" fontId="3" fillId="0" borderId="2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 applyProtection="1">
      <alignment vertical="center"/>
    </xf>
    <xf numFmtId="176" fontId="2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2" xfId="5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177" fontId="10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 applyAlignment="1"/>
    <xf numFmtId="0" fontId="2" fillId="0" borderId="7" xfId="0" applyFont="1" applyFill="1" applyBorder="1" applyAlignment="1"/>
    <xf numFmtId="0" fontId="2" fillId="0" borderId="7" xfId="0" applyFont="1" applyFill="1" applyBorder="1" applyAlignment="1">
      <alignment horizontal="right"/>
    </xf>
    <xf numFmtId="0" fontId="2" fillId="0" borderId="2" xfId="0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horizontal="right" vertical="center"/>
    </xf>
    <xf numFmtId="177" fontId="2" fillId="0" borderId="2" xfId="0" applyNumberFormat="1" applyFont="1" applyFill="1" applyBorder="1" applyAlignment="1">
      <alignment horizontal="right" vertical="center"/>
    </xf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right" vertical="center"/>
    </xf>
    <xf numFmtId="177" fontId="3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vertical="center"/>
    </xf>
    <xf numFmtId="0" fontId="12" fillId="0" borderId="0" xfId="0" applyFont="1" applyFill="1" applyBorder="1" applyAlignment="1"/>
    <xf numFmtId="0" fontId="1" fillId="0" borderId="0" xfId="0" applyFont="1" applyFill="1" applyBorder="1" applyAlignment="1"/>
    <xf numFmtId="0" fontId="13" fillId="0" borderId="0" xfId="0" applyFont="1" applyFill="1" applyBorder="1" applyAlignment="1"/>
    <xf numFmtId="177" fontId="1" fillId="0" borderId="0" xfId="0" applyNumberFormat="1" applyFont="1" applyFill="1" applyBorder="1" applyAlignment="1"/>
    <xf numFmtId="0" fontId="14" fillId="0" borderId="0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vertical="center"/>
    </xf>
    <xf numFmtId="1" fontId="2" fillId="0" borderId="2" xfId="49" applyNumberFormat="1" applyFont="1" applyFill="1" applyBorder="1" applyAlignment="1" applyProtection="1">
      <alignment vertical="center" wrapText="1"/>
    </xf>
    <xf numFmtId="1" fontId="2" fillId="0" borderId="2" xfId="49" applyNumberFormat="1" applyFont="1" applyFill="1" applyBorder="1" applyAlignment="1" applyProtection="1">
      <alignment horizontal="right" vertical="center"/>
    </xf>
    <xf numFmtId="1" fontId="3" fillId="0" borderId="2" xfId="0" applyNumberFormat="1" applyFont="1" applyFill="1" applyBorder="1" applyAlignment="1">
      <alignment vertical="center" wrapText="1"/>
    </xf>
    <xf numFmtId="1" fontId="3" fillId="0" borderId="2" xfId="49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/>
    <xf numFmtId="0" fontId="3" fillId="0" borderId="2" xfId="0" applyFont="1" applyFill="1" applyBorder="1" applyAlignment="1">
      <alignment vertical="center"/>
    </xf>
    <xf numFmtId="177" fontId="5" fillId="0" borderId="0" xfId="0" applyNumberFormat="1" applyFont="1" applyFill="1" applyBorder="1" applyAlignment="1"/>
    <xf numFmtId="177" fontId="2" fillId="0" borderId="0" xfId="0" applyNumberFormat="1" applyFont="1" applyFill="1" applyBorder="1" applyAlignment="1">
      <alignment horizontal="right" vertical="center"/>
    </xf>
    <xf numFmtId="177" fontId="2" fillId="0" borderId="7" xfId="0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/>
    </xf>
    <xf numFmtId="1" fontId="2" fillId="2" borderId="2" xfId="49" applyNumberFormat="1" applyFont="1" applyFill="1" applyBorder="1" applyAlignment="1" applyProtection="1">
      <alignment horizontal="right" vertical="center" wrapText="1"/>
    </xf>
    <xf numFmtId="178" fontId="2" fillId="0" borderId="2" xfId="0" applyNumberFormat="1" applyFont="1" applyFill="1" applyBorder="1" applyAlignment="1">
      <alignment horizontal="right" vertical="center"/>
    </xf>
    <xf numFmtId="178" fontId="13" fillId="0" borderId="2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2" fontId="2" fillId="2" borderId="2" xfId="49" applyNumberFormat="1" applyFont="1" applyFill="1" applyBorder="1" applyAlignment="1" applyProtection="1">
      <alignment horizontal="right" vertical="center" wrapText="1"/>
    </xf>
    <xf numFmtId="179" fontId="2" fillId="2" borderId="2" xfId="49" applyNumberFormat="1" applyFont="1" applyFill="1" applyBorder="1" applyAlignment="1" applyProtection="1">
      <alignment horizontal="right" vertical="center" wrapText="1"/>
    </xf>
    <xf numFmtId="176" fontId="2" fillId="2" borderId="2" xfId="49" applyNumberFormat="1" applyFont="1" applyFill="1" applyBorder="1" applyAlignment="1" applyProtection="1">
      <alignment horizontal="right" vertical="center" wrapText="1"/>
    </xf>
    <xf numFmtId="178" fontId="3" fillId="0" borderId="2" xfId="0" applyNumberFormat="1" applyFont="1" applyFill="1" applyBorder="1" applyAlignment="1">
      <alignment horizontal="right" vertical="center"/>
    </xf>
    <xf numFmtId="178" fontId="15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176" fontId="3" fillId="0" borderId="2" xfId="0" applyNumberFormat="1" applyFont="1" applyFill="1" applyBorder="1" applyAlignment="1">
      <alignment horizontal="right" vertical="center"/>
    </xf>
    <xf numFmtId="178" fontId="13" fillId="0" borderId="0" xfId="0" applyNumberFormat="1" applyFont="1" applyFill="1" applyBorder="1" applyAlignment="1"/>
    <xf numFmtId="0" fontId="13" fillId="0" borderId="2" xfId="0" applyFont="1" applyFill="1" applyBorder="1" applyAlignment="1">
      <alignment horizontal="center" vertical="center" wrapText="1"/>
    </xf>
    <xf numFmtId="1" fontId="13" fillId="0" borderId="6" xfId="49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/>
    <xf numFmtId="1" fontId="13" fillId="2" borderId="2" xfId="49" applyNumberFormat="1" applyFont="1" applyFill="1" applyBorder="1" applyAlignment="1" applyProtection="1">
      <alignment horizontal="right" vertical="center" wrapText="1"/>
    </xf>
    <xf numFmtId="1" fontId="13" fillId="0" borderId="6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/>
    <xf numFmtId="177" fontId="13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178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78" fontId="5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1" fontId="3" fillId="2" borderId="2" xfId="49" applyNumberFormat="1" applyFont="1" applyFill="1" applyBorder="1" applyAlignment="1" applyProtection="1">
      <alignment horizontal="right" vertical="center" wrapText="1"/>
    </xf>
    <xf numFmtId="1" fontId="2" fillId="0" borderId="6" xfId="0" applyNumberFormat="1" applyFont="1" applyFill="1" applyBorder="1" applyAlignment="1">
      <alignment horizontal="right" vertical="center"/>
    </xf>
    <xf numFmtId="0" fontId="1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178" fontId="1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right" vertical="center" wrapText="1"/>
    </xf>
    <xf numFmtId="176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wrapText="1"/>
    </xf>
    <xf numFmtId="178" fontId="3" fillId="0" borderId="2" xfId="0" applyNumberFormat="1" applyFont="1" applyFill="1" applyBorder="1" applyAlignment="1">
      <alignment horizontal="right" vertical="center" wrapText="1"/>
    </xf>
    <xf numFmtId="176" fontId="3" fillId="0" borderId="2" xfId="0" applyNumberFormat="1" applyFont="1" applyFill="1" applyBorder="1" applyAlignment="1">
      <alignment horizontal="right" vertical="center" wrapText="1"/>
    </xf>
    <xf numFmtId="178" fontId="1" fillId="0" borderId="0" xfId="0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/>
    <xf numFmtId="0" fontId="2" fillId="3" borderId="2" xfId="0" applyFont="1" applyFill="1" applyBorder="1" applyAlignment="1"/>
    <xf numFmtId="0" fontId="3" fillId="0" borderId="2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179" fontId="3" fillId="0" borderId="5" xfId="0" applyNumberFormat="1" applyFont="1" applyFill="1" applyBorder="1" applyAlignment="1">
      <alignment horizontal="right" vertical="center"/>
    </xf>
    <xf numFmtId="179" fontId="3" fillId="0" borderId="2" xfId="0" applyNumberFormat="1" applyFont="1" applyFill="1" applyBorder="1" applyAlignment="1">
      <alignment horizontal="right" vertical="center"/>
    </xf>
    <xf numFmtId="179" fontId="2" fillId="0" borderId="5" xfId="0" applyNumberFormat="1" applyFont="1" applyFill="1" applyBorder="1" applyAlignment="1">
      <alignment horizontal="right" vertical="center"/>
    </xf>
    <xf numFmtId="179" fontId="2" fillId="0" borderId="2" xfId="0" applyNumberFormat="1" applyFont="1" applyFill="1" applyBorder="1" applyAlignment="1">
      <alignment horizontal="right" vertical="center"/>
    </xf>
    <xf numFmtId="178" fontId="2" fillId="0" borderId="5" xfId="0" applyNumberFormat="1" applyFont="1" applyFill="1" applyBorder="1" applyAlignment="1">
      <alignment horizontal="right" vertical="center"/>
    </xf>
    <xf numFmtId="1" fontId="2" fillId="0" borderId="2" xfId="49" applyNumberFormat="1" applyFont="1" applyFill="1" applyBorder="1" applyAlignment="1" applyProtection="1">
      <alignment horizontal="right" vertical="center" wrapText="1"/>
    </xf>
    <xf numFmtId="178" fontId="3" fillId="0" borderId="5" xfId="0" applyNumberFormat="1" applyFont="1" applyFill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 3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U48"/>
  <sheetViews>
    <sheetView showZeros="0" workbookViewId="0">
      <selection activeCell="I18" sqref="I18"/>
    </sheetView>
  </sheetViews>
  <sheetFormatPr defaultColWidth="9" defaultRowHeight="14.25"/>
  <cols>
    <col min="1" max="1" width="29.125" style="70" customWidth="1"/>
    <col min="2" max="3" width="11.625" style="70" customWidth="1"/>
    <col min="4" max="5" width="11.625" style="145" customWidth="1"/>
    <col min="6" max="7" width="11.625" style="70" customWidth="1"/>
    <col min="8" max="8" width="9" style="70"/>
    <col min="9" max="9" width="10.375" style="70"/>
    <col min="10" max="16384" width="9" style="70"/>
  </cols>
  <sheetData>
    <row r="1" s="144" customFormat="1" ht="20.25" customHeight="1" spans="1:255">
      <c r="A1" s="54" t="s">
        <v>0</v>
      </c>
      <c r="B1" s="54"/>
      <c r="C1" s="55"/>
      <c r="D1" s="145"/>
      <c r="E1" s="145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</row>
    <row r="2" s="144" customFormat="1" ht="30" customHeight="1" spans="1:255">
      <c r="A2" s="56" t="s">
        <v>1</v>
      </c>
      <c r="B2" s="56"/>
      <c r="C2" s="56"/>
      <c r="D2" s="56"/>
      <c r="E2" s="56"/>
      <c r="F2" s="56"/>
      <c r="G2" s="56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/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70"/>
      <c r="HE2" s="70"/>
      <c r="HF2" s="70"/>
      <c r="HG2" s="70"/>
      <c r="HH2" s="70"/>
      <c r="HI2" s="70"/>
      <c r="HJ2" s="70"/>
      <c r="HK2" s="70"/>
      <c r="HL2" s="70"/>
      <c r="HM2" s="70"/>
      <c r="HN2" s="70"/>
      <c r="HO2" s="70"/>
      <c r="HP2" s="70"/>
      <c r="HQ2" s="70"/>
      <c r="HR2" s="70"/>
      <c r="HS2" s="70"/>
      <c r="HT2" s="70"/>
      <c r="HU2" s="70"/>
      <c r="HV2" s="70"/>
      <c r="HW2" s="70"/>
      <c r="HX2" s="70"/>
      <c r="HY2" s="70"/>
      <c r="HZ2" s="70"/>
      <c r="IA2" s="70"/>
      <c r="IB2" s="70"/>
      <c r="IC2" s="70"/>
      <c r="ID2" s="70"/>
      <c r="IE2" s="70"/>
      <c r="IF2" s="70"/>
      <c r="IG2" s="70"/>
      <c r="IH2" s="70"/>
      <c r="II2" s="70"/>
      <c r="IJ2" s="70"/>
      <c r="IK2" s="70"/>
      <c r="IL2" s="70"/>
      <c r="IM2" s="70"/>
      <c r="IN2" s="70"/>
      <c r="IO2" s="70"/>
      <c r="IP2" s="70"/>
      <c r="IQ2" s="70"/>
      <c r="IR2" s="70"/>
      <c r="IS2" s="70"/>
      <c r="IT2" s="70"/>
      <c r="IU2" s="70"/>
    </row>
    <row r="3" s="144" customFormat="1" ht="16.5" customHeight="1" spans="1:255">
      <c r="A3" s="57"/>
      <c r="B3" s="57"/>
      <c r="C3" s="57"/>
      <c r="E3" s="118"/>
      <c r="F3" s="70"/>
      <c r="G3" s="118" t="s">
        <v>2</v>
      </c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  <c r="IP3" s="70"/>
      <c r="IQ3" s="70"/>
      <c r="IR3" s="70"/>
      <c r="IS3" s="70"/>
      <c r="IT3" s="70"/>
      <c r="IU3" s="70"/>
    </row>
    <row r="4" s="3" customFormat="1" ht="18" customHeight="1" spans="1:255">
      <c r="A4" s="74" t="s">
        <v>3</v>
      </c>
      <c r="B4" s="16" t="s">
        <v>4</v>
      </c>
      <c r="C4" s="17" t="s">
        <v>5</v>
      </c>
      <c r="D4" s="18"/>
      <c r="E4" s="17" t="s">
        <v>6</v>
      </c>
      <c r="F4" s="17"/>
      <c r="G4" s="17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1"/>
      <c r="DN4" s="111"/>
      <c r="DO4" s="111"/>
      <c r="DP4" s="111"/>
      <c r="DQ4" s="111"/>
      <c r="DR4" s="111"/>
      <c r="DS4" s="111"/>
      <c r="DT4" s="111"/>
      <c r="DU4" s="111"/>
      <c r="DV4" s="111"/>
      <c r="DW4" s="111"/>
      <c r="DX4" s="111"/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1"/>
      <c r="HZ4" s="111"/>
      <c r="IA4" s="111"/>
      <c r="IB4" s="111"/>
      <c r="IC4" s="111"/>
      <c r="ID4" s="111"/>
      <c r="IE4" s="111"/>
      <c r="IF4" s="111"/>
      <c r="IG4" s="111"/>
      <c r="IH4" s="111"/>
      <c r="II4" s="111"/>
      <c r="IJ4" s="111"/>
      <c r="IK4" s="111"/>
      <c r="IL4" s="111"/>
      <c r="IM4" s="111"/>
      <c r="IN4" s="111"/>
      <c r="IO4" s="111"/>
      <c r="IP4" s="111"/>
      <c r="IQ4" s="111"/>
      <c r="IR4" s="111"/>
      <c r="IS4" s="111"/>
      <c r="IT4" s="111"/>
      <c r="IU4" s="111"/>
    </row>
    <row r="5" s="3" customFormat="1" ht="18" customHeight="1" spans="1:255">
      <c r="A5" s="20"/>
      <c r="B5" s="23"/>
      <c r="C5" s="17" t="s">
        <v>7</v>
      </c>
      <c r="D5" s="120" t="s">
        <v>8</v>
      </c>
      <c r="E5" s="17" t="s">
        <v>9</v>
      </c>
      <c r="F5" s="17" t="s">
        <v>10</v>
      </c>
      <c r="G5" s="120" t="s">
        <v>8</v>
      </c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11"/>
      <c r="FO5" s="111"/>
      <c r="FP5" s="111"/>
      <c r="FQ5" s="111"/>
      <c r="FR5" s="111"/>
      <c r="FS5" s="111"/>
      <c r="FT5" s="111"/>
      <c r="FU5" s="111"/>
      <c r="FV5" s="111"/>
      <c r="FW5" s="111"/>
      <c r="FX5" s="111"/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111"/>
      <c r="HE5" s="111"/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1"/>
      <c r="HZ5" s="111"/>
      <c r="IA5" s="111"/>
      <c r="IB5" s="111"/>
      <c r="IC5" s="111"/>
      <c r="ID5" s="111"/>
      <c r="IE5" s="111"/>
      <c r="IF5" s="111"/>
      <c r="IG5" s="111"/>
      <c r="IH5" s="111"/>
      <c r="II5" s="111"/>
      <c r="IJ5" s="111"/>
      <c r="IK5" s="111"/>
      <c r="IL5" s="111"/>
      <c r="IM5" s="111"/>
      <c r="IN5" s="111"/>
      <c r="IO5" s="111"/>
      <c r="IP5" s="111"/>
      <c r="IQ5" s="111"/>
      <c r="IR5" s="111"/>
      <c r="IS5" s="111"/>
      <c r="IT5" s="111"/>
      <c r="IU5" s="111"/>
    </row>
    <row r="6" s="3" customFormat="1" ht="17.25" customHeight="1" spans="1:255">
      <c r="A6" s="121" t="s">
        <v>11</v>
      </c>
      <c r="B6" s="66">
        <f>SUM(B7,B8:B10,B12:B21)</f>
        <v>610435</v>
      </c>
      <c r="C6" s="66">
        <f>SUM(C7,C8:C10,C12:C21)</f>
        <v>677581</v>
      </c>
      <c r="D6" s="146">
        <f t="shared" ref="D6:D20" si="0">(C6/B6-1)*100</f>
        <v>10.9996969374299</v>
      </c>
      <c r="E6" s="147"/>
      <c r="F6" s="83">
        <f>C6+E6</f>
        <v>677581</v>
      </c>
      <c r="G6" s="146">
        <f>(F6/B6-1)*100</f>
        <v>10.9996969374299</v>
      </c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  <c r="HG6" s="111"/>
      <c r="HH6" s="111"/>
      <c r="HI6" s="111"/>
      <c r="HJ6" s="111"/>
      <c r="HK6" s="111"/>
      <c r="HL6" s="111"/>
      <c r="HM6" s="111"/>
      <c r="HN6" s="111"/>
      <c r="HO6" s="111"/>
      <c r="HP6" s="111"/>
      <c r="HQ6" s="111"/>
      <c r="HR6" s="111"/>
      <c r="HS6" s="111"/>
      <c r="HT6" s="111"/>
      <c r="HU6" s="111"/>
      <c r="HV6" s="111"/>
      <c r="HW6" s="111"/>
      <c r="HX6" s="111"/>
      <c r="HY6" s="111"/>
      <c r="HZ6" s="111"/>
      <c r="IA6" s="111"/>
      <c r="IB6" s="111"/>
      <c r="IC6" s="111"/>
      <c r="ID6" s="111"/>
      <c r="IE6" s="111"/>
      <c r="IF6" s="111"/>
      <c r="IG6" s="111"/>
      <c r="IH6" s="111"/>
      <c r="II6" s="111"/>
      <c r="IJ6" s="111"/>
      <c r="IK6" s="111"/>
      <c r="IL6" s="111"/>
      <c r="IM6" s="111"/>
      <c r="IN6" s="111"/>
      <c r="IO6" s="111"/>
      <c r="IP6" s="111"/>
      <c r="IQ6" s="111"/>
      <c r="IR6" s="111"/>
      <c r="IS6" s="111"/>
      <c r="IT6" s="111"/>
      <c r="IU6" s="111"/>
    </row>
    <row r="7" s="3" customFormat="1" ht="17.25" customHeight="1" spans="1:255">
      <c r="A7" s="84" t="s">
        <v>12</v>
      </c>
      <c r="B7" s="61">
        <v>240476</v>
      </c>
      <c r="C7" s="61">
        <v>270585</v>
      </c>
      <c r="D7" s="148">
        <f t="shared" si="0"/>
        <v>12.5205841747201</v>
      </c>
      <c r="E7" s="149"/>
      <c r="F7" s="101">
        <f t="shared" ref="F7:F45" si="1">C7+E7</f>
        <v>270585</v>
      </c>
      <c r="G7" s="148">
        <f t="shared" ref="G7:G45" si="2">(F7/B7-1)*100</f>
        <v>12.5205841747201</v>
      </c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  <c r="HG7" s="111"/>
      <c r="HH7" s="111"/>
      <c r="HI7" s="111"/>
      <c r="HJ7" s="111"/>
      <c r="HK7" s="111"/>
      <c r="HL7" s="111"/>
      <c r="HM7" s="111"/>
      <c r="HN7" s="111"/>
      <c r="HO7" s="111"/>
      <c r="HP7" s="111"/>
      <c r="HQ7" s="111"/>
      <c r="HR7" s="111"/>
      <c r="HS7" s="111"/>
      <c r="HT7" s="111"/>
      <c r="HU7" s="111"/>
      <c r="HV7" s="111"/>
      <c r="HW7" s="111"/>
      <c r="HX7" s="111"/>
      <c r="HY7" s="111"/>
      <c r="HZ7" s="111"/>
      <c r="IA7" s="111"/>
      <c r="IB7" s="111"/>
      <c r="IC7" s="111"/>
      <c r="ID7" s="111"/>
      <c r="IE7" s="111"/>
      <c r="IF7" s="111"/>
      <c r="IG7" s="111"/>
      <c r="IH7" s="111"/>
      <c r="II7" s="111"/>
      <c r="IJ7" s="111"/>
      <c r="IK7" s="111"/>
      <c r="IL7" s="111"/>
      <c r="IM7" s="111"/>
      <c r="IN7" s="111"/>
      <c r="IO7" s="111"/>
      <c r="IP7" s="111"/>
      <c r="IQ7" s="111"/>
      <c r="IR7" s="111"/>
      <c r="IS7" s="111"/>
      <c r="IT7" s="111"/>
      <c r="IU7" s="111"/>
    </row>
    <row r="8" s="3" customFormat="1" ht="17.25" customHeight="1" spans="1:255">
      <c r="A8" s="84" t="s">
        <v>13</v>
      </c>
      <c r="B8" s="80">
        <v>107893</v>
      </c>
      <c r="C8" s="123">
        <v>121380</v>
      </c>
      <c r="D8" s="148">
        <f t="shared" si="0"/>
        <v>12.5003475665706</v>
      </c>
      <c r="E8" s="149"/>
      <c r="F8" s="101">
        <f t="shared" si="1"/>
        <v>121380</v>
      </c>
      <c r="G8" s="148">
        <f t="shared" si="2"/>
        <v>12.5003475665706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  <c r="IS8" s="111"/>
      <c r="IT8" s="111"/>
      <c r="IU8" s="111"/>
    </row>
    <row r="9" s="3" customFormat="1" ht="17.25" customHeight="1" spans="1:255">
      <c r="A9" s="84" t="s">
        <v>14</v>
      </c>
      <c r="B9" s="80">
        <v>18766</v>
      </c>
      <c r="C9" s="123">
        <v>21112</v>
      </c>
      <c r="D9" s="148">
        <f t="shared" si="0"/>
        <v>12.5013321965256</v>
      </c>
      <c r="E9" s="149"/>
      <c r="F9" s="101">
        <f t="shared" si="1"/>
        <v>21112</v>
      </c>
      <c r="G9" s="148">
        <f t="shared" si="2"/>
        <v>12.5013321965256</v>
      </c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</row>
    <row r="10" s="3" customFormat="1" ht="17.25" customHeight="1" spans="1:255">
      <c r="A10" s="84" t="s">
        <v>15</v>
      </c>
      <c r="B10" s="80">
        <v>9439</v>
      </c>
      <c r="C10" s="123">
        <v>10619</v>
      </c>
      <c r="D10" s="148">
        <f t="shared" si="0"/>
        <v>12.5013242928276</v>
      </c>
      <c r="E10" s="149"/>
      <c r="F10" s="101">
        <f t="shared" si="1"/>
        <v>10619</v>
      </c>
      <c r="G10" s="148">
        <f t="shared" si="2"/>
        <v>12.5013242928276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</row>
    <row r="11" s="3" customFormat="1" ht="17.25" customHeight="1" spans="1:255">
      <c r="A11" s="84" t="s">
        <v>16</v>
      </c>
      <c r="B11" s="80">
        <v>4307</v>
      </c>
      <c r="C11" s="123">
        <v>4845</v>
      </c>
      <c r="D11" s="148">
        <f t="shared" si="0"/>
        <v>12.491293243557</v>
      </c>
      <c r="E11" s="149"/>
      <c r="F11" s="101">
        <f t="shared" si="1"/>
        <v>4845</v>
      </c>
      <c r="G11" s="148">
        <f t="shared" si="2"/>
        <v>12.491293243557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11"/>
      <c r="IT11" s="111"/>
      <c r="IU11" s="111"/>
    </row>
    <row r="12" s="3" customFormat="1" ht="17.25" customHeight="1" spans="1:255">
      <c r="A12" s="84" t="s">
        <v>17</v>
      </c>
      <c r="B12" s="80">
        <v>36068</v>
      </c>
      <c r="C12" s="123">
        <v>40577</v>
      </c>
      <c r="D12" s="148">
        <f t="shared" si="0"/>
        <v>12.5013862703782</v>
      </c>
      <c r="E12" s="149"/>
      <c r="F12" s="101">
        <f t="shared" si="1"/>
        <v>40577</v>
      </c>
      <c r="G12" s="148">
        <f t="shared" si="2"/>
        <v>12.5013862703782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11"/>
      <c r="IP12" s="111"/>
      <c r="IQ12" s="111"/>
      <c r="IR12" s="111"/>
      <c r="IS12" s="111"/>
      <c r="IT12" s="111"/>
      <c r="IU12" s="111"/>
    </row>
    <row r="13" s="3" customFormat="1" ht="17.25" customHeight="1" spans="1:255">
      <c r="A13" s="84" t="s">
        <v>18</v>
      </c>
      <c r="B13" s="80">
        <v>17845</v>
      </c>
      <c r="C13" s="123">
        <v>20076</v>
      </c>
      <c r="D13" s="148">
        <f t="shared" si="0"/>
        <v>12.5021014289717</v>
      </c>
      <c r="E13" s="149"/>
      <c r="F13" s="101">
        <f t="shared" si="1"/>
        <v>20076</v>
      </c>
      <c r="G13" s="148">
        <f t="shared" si="2"/>
        <v>12.5021014289717</v>
      </c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11"/>
      <c r="IP13" s="111"/>
      <c r="IQ13" s="111"/>
      <c r="IR13" s="111"/>
      <c r="IS13" s="111"/>
      <c r="IT13" s="111"/>
      <c r="IU13" s="111"/>
    </row>
    <row r="14" s="3" customFormat="1" ht="17.25" customHeight="1" spans="1:255">
      <c r="A14" s="84" t="s">
        <v>19</v>
      </c>
      <c r="B14" s="61">
        <v>13991</v>
      </c>
      <c r="C14" s="123">
        <v>15740</v>
      </c>
      <c r="D14" s="148">
        <f t="shared" si="0"/>
        <v>12.5008934314917</v>
      </c>
      <c r="E14" s="149"/>
      <c r="F14" s="101">
        <f t="shared" si="1"/>
        <v>15740</v>
      </c>
      <c r="G14" s="148">
        <f t="shared" si="2"/>
        <v>12.5008934314917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11"/>
      <c r="IP14" s="111"/>
      <c r="IQ14" s="111"/>
      <c r="IR14" s="111"/>
      <c r="IS14" s="111"/>
      <c r="IT14" s="111"/>
      <c r="IU14" s="111"/>
    </row>
    <row r="15" s="3" customFormat="1" ht="17.25" customHeight="1" spans="1:255">
      <c r="A15" s="84" t="s">
        <v>20</v>
      </c>
      <c r="B15" s="80">
        <v>49331</v>
      </c>
      <c r="C15" s="123">
        <v>55497</v>
      </c>
      <c r="D15" s="148">
        <f t="shared" si="0"/>
        <v>12.4992398289108</v>
      </c>
      <c r="E15" s="149"/>
      <c r="F15" s="101">
        <f t="shared" si="1"/>
        <v>55497</v>
      </c>
      <c r="G15" s="148">
        <f t="shared" si="2"/>
        <v>12.4992398289108</v>
      </c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11"/>
      <c r="IP15" s="111"/>
      <c r="IQ15" s="111"/>
      <c r="IR15" s="111"/>
      <c r="IS15" s="111"/>
      <c r="IT15" s="111"/>
      <c r="IU15" s="111"/>
    </row>
    <row r="16" s="3" customFormat="1" ht="17.25" customHeight="1" spans="1:255">
      <c r="A16" s="84" t="s">
        <v>21</v>
      </c>
      <c r="B16" s="80">
        <v>37873</v>
      </c>
      <c r="C16" s="123">
        <v>42607</v>
      </c>
      <c r="D16" s="148">
        <f t="shared" si="0"/>
        <v>12.4996699495683</v>
      </c>
      <c r="E16" s="149"/>
      <c r="F16" s="101">
        <f t="shared" si="1"/>
        <v>42607</v>
      </c>
      <c r="G16" s="148">
        <f t="shared" si="2"/>
        <v>12.4996699495683</v>
      </c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  <c r="GK16" s="111"/>
      <c r="GL16" s="111"/>
      <c r="GM16" s="111"/>
      <c r="GN16" s="111"/>
      <c r="GO16" s="111"/>
      <c r="GP16" s="111"/>
      <c r="GQ16" s="111"/>
      <c r="GR16" s="111"/>
      <c r="GS16" s="111"/>
      <c r="GT16" s="111"/>
      <c r="GU16" s="111"/>
      <c r="GV16" s="111"/>
      <c r="GW16" s="111"/>
      <c r="GX16" s="111"/>
      <c r="GY16" s="111"/>
      <c r="GZ16" s="111"/>
      <c r="HA16" s="111"/>
      <c r="HB16" s="111"/>
      <c r="HC16" s="111"/>
      <c r="HD16" s="111"/>
      <c r="HE16" s="111"/>
      <c r="HF16" s="111"/>
      <c r="HG16" s="111"/>
      <c r="HH16" s="111"/>
      <c r="HI16" s="111"/>
      <c r="HJ16" s="111"/>
      <c r="HK16" s="111"/>
      <c r="HL16" s="111"/>
      <c r="HM16" s="111"/>
      <c r="HN16" s="111"/>
      <c r="HO16" s="111"/>
      <c r="HP16" s="111"/>
      <c r="HQ16" s="111"/>
      <c r="HR16" s="111"/>
      <c r="HS16" s="111"/>
      <c r="HT16" s="111"/>
      <c r="HU16" s="111"/>
      <c r="HV16" s="111"/>
      <c r="HW16" s="111"/>
      <c r="HX16" s="111"/>
      <c r="HY16" s="111"/>
      <c r="HZ16" s="111"/>
      <c r="IA16" s="111"/>
      <c r="IB16" s="111"/>
      <c r="IC16" s="111"/>
      <c r="ID16" s="111"/>
      <c r="IE16" s="111"/>
      <c r="IF16" s="111"/>
      <c r="IG16" s="111"/>
      <c r="IH16" s="111"/>
      <c r="II16" s="111"/>
      <c r="IJ16" s="111"/>
      <c r="IK16" s="111"/>
      <c r="IL16" s="111"/>
      <c r="IM16" s="111"/>
      <c r="IN16" s="111"/>
      <c r="IO16" s="111"/>
      <c r="IP16" s="111"/>
      <c r="IQ16" s="111"/>
      <c r="IR16" s="111"/>
      <c r="IS16" s="111"/>
      <c r="IT16" s="111"/>
      <c r="IU16" s="111"/>
    </row>
    <row r="17" s="3" customFormat="1" ht="17.25" customHeight="1" spans="1:255">
      <c r="A17" s="84" t="s">
        <v>22</v>
      </c>
      <c r="B17" s="61">
        <v>4385</v>
      </c>
      <c r="C17" s="123">
        <v>4933</v>
      </c>
      <c r="D17" s="148">
        <f t="shared" si="0"/>
        <v>12.497149372862</v>
      </c>
      <c r="E17" s="149"/>
      <c r="F17" s="101">
        <f t="shared" si="1"/>
        <v>4933</v>
      </c>
      <c r="G17" s="148">
        <f t="shared" si="2"/>
        <v>12.497149372862</v>
      </c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11"/>
      <c r="IT17" s="111"/>
      <c r="IU17" s="111"/>
    </row>
    <row r="18" s="3" customFormat="1" ht="17.25" customHeight="1" spans="1:255">
      <c r="A18" s="84" t="s">
        <v>23</v>
      </c>
      <c r="B18" s="80">
        <v>2554</v>
      </c>
      <c r="C18" s="123">
        <v>2554</v>
      </c>
      <c r="D18" s="148">
        <f t="shared" si="0"/>
        <v>0</v>
      </c>
      <c r="E18" s="149"/>
      <c r="F18" s="101">
        <f t="shared" si="1"/>
        <v>2554</v>
      </c>
      <c r="G18" s="148">
        <f t="shared" si="2"/>
        <v>0</v>
      </c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/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  <c r="IM18" s="111"/>
      <c r="IN18" s="111"/>
      <c r="IO18" s="111"/>
      <c r="IP18" s="111"/>
      <c r="IQ18" s="111"/>
      <c r="IR18" s="111"/>
      <c r="IS18" s="111"/>
      <c r="IT18" s="111"/>
      <c r="IU18" s="111"/>
    </row>
    <row r="19" s="3" customFormat="1" ht="17.25" customHeight="1" spans="1:255">
      <c r="A19" s="84" t="s">
        <v>24</v>
      </c>
      <c r="B19" s="80">
        <v>70524</v>
      </c>
      <c r="C19" s="61">
        <v>70524</v>
      </c>
      <c r="D19" s="148">
        <f t="shared" si="0"/>
        <v>0</v>
      </c>
      <c r="E19" s="149"/>
      <c r="F19" s="101">
        <f t="shared" si="1"/>
        <v>70524</v>
      </c>
      <c r="G19" s="148">
        <f t="shared" si="2"/>
        <v>0</v>
      </c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11"/>
      <c r="IT19" s="111"/>
      <c r="IU19" s="111"/>
    </row>
    <row r="20" s="3" customFormat="1" ht="17.25" customHeight="1" spans="1:255">
      <c r="A20" s="84" t="s">
        <v>25</v>
      </c>
      <c r="B20" s="80">
        <v>1224</v>
      </c>
      <c r="C20" s="80">
        <v>1377</v>
      </c>
      <c r="D20" s="148">
        <f t="shared" si="0"/>
        <v>12.5</v>
      </c>
      <c r="E20" s="149"/>
      <c r="F20" s="101">
        <f t="shared" si="1"/>
        <v>1377</v>
      </c>
      <c r="G20" s="148">
        <f t="shared" si="2"/>
        <v>12.5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  <c r="IM20" s="111"/>
      <c r="IN20" s="111"/>
      <c r="IO20" s="111"/>
      <c r="IP20" s="111"/>
      <c r="IQ20" s="111"/>
      <c r="IR20" s="111"/>
      <c r="IS20" s="111"/>
      <c r="IT20" s="111"/>
      <c r="IU20" s="111"/>
    </row>
    <row r="21" s="3" customFormat="1" ht="17.25" customHeight="1" spans="1:255">
      <c r="A21" s="84" t="s">
        <v>26</v>
      </c>
      <c r="B21" s="80">
        <v>66</v>
      </c>
      <c r="C21" s="123"/>
      <c r="D21" s="148"/>
      <c r="E21" s="149"/>
      <c r="F21" s="101">
        <f t="shared" si="1"/>
        <v>0</v>
      </c>
      <c r="G21" s="148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1"/>
      <c r="FF21" s="111"/>
      <c r="FG21" s="111"/>
      <c r="FH21" s="111"/>
      <c r="FI21" s="111"/>
      <c r="FJ21" s="111"/>
      <c r="FK21" s="111"/>
      <c r="FL21" s="111"/>
      <c r="FM21" s="111"/>
      <c r="FN21" s="111"/>
      <c r="FO21" s="111"/>
      <c r="FP21" s="111"/>
      <c r="FQ21" s="111"/>
      <c r="FR21" s="111"/>
      <c r="FS21" s="111"/>
      <c r="FT21" s="111"/>
      <c r="FU21" s="111"/>
      <c r="FV21" s="111"/>
      <c r="FW21" s="111"/>
      <c r="FX21" s="111"/>
      <c r="FY21" s="111"/>
      <c r="FZ21" s="111"/>
      <c r="GA21" s="111"/>
      <c r="GB21" s="111"/>
      <c r="GC21" s="111"/>
      <c r="GD21" s="111"/>
      <c r="GE21" s="111"/>
      <c r="GF21" s="111"/>
      <c r="GG21" s="111"/>
      <c r="GH21" s="111"/>
      <c r="GI21" s="111"/>
      <c r="GJ21" s="111"/>
      <c r="GK21" s="111"/>
      <c r="GL21" s="111"/>
      <c r="GM21" s="111"/>
      <c r="GN21" s="111"/>
      <c r="GO21" s="111"/>
      <c r="GP21" s="111"/>
      <c r="GQ21" s="111"/>
      <c r="GR21" s="111"/>
      <c r="GS21" s="111"/>
      <c r="GT21" s="111"/>
      <c r="GU21" s="111"/>
      <c r="GV21" s="111"/>
      <c r="GW21" s="111"/>
      <c r="GX21" s="111"/>
      <c r="GY21" s="111"/>
      <c r="GZ21" s="111"/>
      <c r="HA21" s="111"/>
      <c r="HB21" s="111"/>
      <c r="HC21" s="111"/>
      <c r="HD21" s="111"/>
      <c r="HE21" s="111"/>
      <c r="HF21" s="111"/>
      <c r="HG21" s="111"/>
      <c r="HH21" s="111"/>
      <c r="HI21" s="111"/>
      <c r="HJ21" s="111"/>
      <c r="HK21" s="111"/>
      <c r="HL21" s="111"/>
      <c r="HM21" s="111"/>
      <c r="HN21" s="111"/>
      <c r="HO21" s="111"/>
      <c r="HP21" s="111"/>
      <c r="HQ21" s="111"/>
      <c r="HR21" s="111"/>
      <c r="HS21" s="111"/>
      <c r="HT21" s="111"/>
      <c r="HU21" s="111"/>
      <c r="HV21" s="111"/>
      <c r="HW21" s="111"/>
      <c r="HX21" s="111"/>
      <c r="HY21" s="111"/>
      <c r="HZ21" s="111"/>
      <c r="IA21" s="111"/>
      <c r="IB21" s="111"/>
      <c r="IC21" s="111"/>
      <c r="ID21" s="111"/>
      <c r="IE21" s="111"/>
      <c r="IF21" s="111"/>
      <c r="IG21" s="111"/>
      <c r="IH21" s="111"/>
      <c r="II21" s="111"/>
      <c r="IJ21" s="111"/>
      <c r="IK21" s="111"/>
      <c r="IL21" s="111"/>
      <c r="IM21" s="111"/>
      <c r="IN21" s="111"/>
      <c r="IO21" s="111"/>
      <c r="IP21" s="111"/>
      <c r="IQ21" s="111"/>
      <c r="IR21" s="111"/>
      <c r="IS21" s="111"/>
      <c r="IT21" s="111"/>
      <c r="IU21" s="111"/>
    </row>
    <row r="22" s="3" customFormat="1" ht="17.25" customHeight="1" spans="1:255">
      <c r="A22" s="87" t="s">
        <v>27</v>
      </c>
      <c r="B22" s="66">
        <f>SUM(B23,B29:B34)</f>
        <v>160054</v>
      </c>
      <c r="C22" s="66">
        <f>SUM(C23,C29:C34)</f>
        <v>158471</v>
      </c>
      <c r="D22" s="146">
        <f t="shared" ref="D22:D31" si="3">(C22/B22-1)*100</f>
        <v>-0.989041198595475</v>
      </c>
      <c r="E22" s="147"/>
      <c r="F22" s="83">
        <f t="shared" si="1"/>
        <v>158471</v>
      </c>
      <c r="G22" s="146">
        <f t="shared" si="2"/>
        <v>-0.989041198595475</v>
      </c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1"/>
      <c r="BN22" s="111"/>
      <c r="BO22" s="111"/>
      <c r="BP22" s="111"/>
      <c r="BQ22" s="111"/>
      <c r="BR22" s="111"/>
      <c r="BS22" s="111"/>
      <c r="BT22" s="111"/>
      <c r="BU22" s="111"/>
      <c r="BV22" s="111"/>
      <c r="BW22" s="111"/>
      <c r="BX22" s="111"/>
      <c r="BY22" s="111"/>
      <c r="BZ22" s="111"/>
      <c r="CA22" s="111"/>
      <c r="CB22" s="111"/>
      <c r="CC22" s="111"/>
      <c r="CD22" s="111"/>
      <c r="CE22" s="111"/>
      <c r="CF22" s="111"/>
      <c r="CG22" s="111"/>
      <c r="CH22" s="111"/>
      <c r="CI22" s="111"/>
      <c r="CJ22" s="111"/>
      <c r="CK22" s="111"/>
      <c r="CL22" s="111"/>
      <c r="CM22" s="111"/>
      <c r="CN22" s="111"/>
      <c r="CO22" s="111"/>
      <c r="CP22" s="111"/>
      <c r="CQ22" s="111"/>
      <c r="CR22" s="111"/>
      <c r="CS22" s="111"/>
      <c r="CT22" s="111"/>
      <c r="CU22" s="111"/>
      <c r="CV22" s="111"/>
      <c r="CW22" s="111"/>
      <c r="CX22" s="111"/>
      <c r="CY22" s="111"/>
      <c r="CZ22" s="111"/>
      <c r="DA22" s="111"/>
      <c r="DB22" s="111"/>
      <c r="DC22" s="111"/>
      <c r="DD22" s="111"/>
      <c r="DE22" s="111"/>
      <c r="DF22" s="111"/>
      <c r="DG22" s="111"/>
      <c r="DH22" s="111"/>
      <c r="DI22" s="111"/>
      <c r="DJ22" s="111"/>
      <c r="DK22" s="111"/>
      <c r="DL22" s="111"/>
      <c r="DM22" s="111"/>
      <c r="DN22" s="111"/>
      <c r="DO22" s="111"/>
      <c r="DP22" s="111"/>
      <c r="DQ22" s="111"/>
      <c r="DR22" s="111"/>
      <c r="DS22" s="111"/>
      <c r="DT22" s="111"/>
      <c r="DU22" s="111"/>
      <c r="DV22" s="111"/>
      <c r="DW22" s="111"/>
      <c r="DX22" s="111"/>
      <c r="DY22" s="111"/>
      <c r="DZ22" s="111"/>
      <c r="EA22" s="111"/>
      <c r="EB22" s="111"/>
      <c r="EC22" s="111"/>
      <c r="ED22" s="111"/>
      <c r="EE22" s="111"/>
      <c r="EF22" s="111"/>
      <c r="EG22" s="111"/>
      <c r="EH22" s="111"/>
      <c r="EI22" s="111"/>
      <c r="EJ22" s="111"/>
      <c r="EK22" s="111"/>
      <c r="EL22" s="111"/>
      <c r="EM22" s="111"/>
      <c r="EN22" s="111"/>
      <c r="EO22" s="111"/>
      <c r="EP22" s="111"/>
      <c r="EQ22" s="111"/>
      <c r="ER22" s="111"/>
      <c r="ES22" s="111"/>
      <c r="ET22" s="111"/>
      <c r="EU22" s="111"/>
      <c r="EV22" s="111"/>
      <c r="EW22" s="111"/>
      <c r="EX22" s="111"/>
      <c r="EY22" s="111"/>
      <c r="EZ22" s="111"/>
      <c r="FA22" s="111"/>
      <c r="FB22" s="111"/>
      <c r="FC22" s="111"/>
      <c r="FD22" s="111"/>
      <c r="FE22" s="111"/>
      <c r="FF22" s="111"/>
      <c r="FG22" s="111"/>
      <c r="FH22" s="111"/>
      <c r="FI22" s="111"/>
      <c r="FJ22" s="111"/>
      <c r="FK22" s="111"/>
      <c r="FL22" s="111"/>
      <c r="FM22" s="111"/>
      <c r="FN22" s="111"/>
      <c r="FO22" s="111"/>
      <c r="FP22" s="111"/>
      <c r="FQ22" s="111"/>
      <c r="FR22" s="111"/>
      <c r="FS22" s="111"/>
      <c r="FT22" s="111"/>
      <c r="FU22" s="111"/>
      <c r="FV22" s="111"/>
      <c r="FW22" s="111"/>
      <c r="FX22" s="111"/>
      <c r="FY22" s="111"/>
      <c r="FZ22" s="111"/>
      <c r="GA22" s="111"/>
      <c r="GB22" s="111"/>
      <c r="GC22" s="111"/>
      <c r="GD22" s="111"/>
      <c r="GE22" s="111"/>
      <c r="GF22" s="111"/>
      <c r="GG22" s="111"/>
      <c r="GH22" s="111"/>
      <c r="GI22" s="111"/>
      <c r="GJ22" s="111"/>
      <c r="GK22" s="111"/>
      <c r="GL22" s="111"/>
      <c r="GM22" s="111"/>
      <c r="GN22" s="111"/>
      <c r="GO22" s="111"/>
      <c r="GP22" s="111"/>
      <c r="GQ22" s="111"/>
      <c r="GR22" s="111"/>
      <c r="GS22" s="111"/>
      <c r="GT22" s="111"/>
      <c r="GU22" s="111"/>
      <c r="GV22" s="111"/>
      <c r="GW22" s="111"/>
      <c r="GX22" s="111"/>
      <c r="GY22" s="111"/>
      <c r="GZ22" s="111"/>
      <c r="HA22" s="111"/>
      <c r="HB22" s="111"/>
      <c r="HC22" s="111"/>
      <c r="HD22" s="111"/>
      <c r="HE22" s="111"/>
      <c r="HF22" s="111"/>
      <c r="HG22" s="111"/>
      <c r="HH22" s="111"/>
      <c r="HI22" s="111"/>
      <c r="HJ22" s="111"/>
      <c r="HK22" s="111"/>
      <c r="HL22" s="111"/>
      <c r="HM22" s="111"/>
      <c r="HN22" s="111"/>
      <c r="HO22" s="111"/>
      <c r="HP22" s="111"/>
      <c r="HQ22" s="111"/>
      <c r="HR22" s="111"/>
      <c r="HS22" s="111"/>
      <c r="HT22" s="111"/>
      <c r="HU22" s="111"/>
      <c r="HV22" s="111"/>
      <c r="HW22" s="111"/>
      <c r="HX22" s="111"/>
      <c r="HY22" s="111"/>
      <c r="HZ22" s="111"/>
      <c r="IA22" s="111"/>
      <c r="IB22" s="111"/>
      <c r="IC22" s="111"/>
      <c r="ID22" s="111"/>
      <c r="IE22" s="111"/>
      <c r="IF22" s="111"/>
      <c r="IG22" s="111"/>
      <c r="IH22" s="111"/>
      <c r="II22" s="111"/>
      <c r="IJ22" s="111"/>
      <c r="IK22" s="111"/>
      <c r="IL22" s="111"/>
      <c r="IM22" s="111"/>
      <c r="IN22" s="111"/>
      <c r="IO22" s="111"/>
      <c r="IP22" s="111"/>
      <c r="IQ22" s="111"/>
      <c r="IR22" s="111"/>
      <c r="IS22" s="111"/>
      <c r="IT22" s="111"/>
      <c r="IU22" s="111"/>
    </row>
    <row r="23" s="3" customFormat="1" ht="17.25" customHeight="1" spans="1:255">
      <c r="A23" s="84" t="s">
        <v>28</v>
      </c>
      <c r="B23" s="80">
        <f>SUM(B24:B28)</f>
        <v>26916</v>
      </c>
      <c r="C23" s="80">
        <f>SUM(C24:C28)</f>
        <v>29576</v>
      </c>
      <c r="D23" s="148">
        <f t="shared" si="3"/>
        <v>9.88259771139843</v>
      </c>
      <c r="E23" s="149"/>
      <c r="F23" s="101">
        <f t="shared" si="1"/>
        <v>29576</v>
      </c>
      <c r="G23" s="148">
        <f t="shared" si="2"/>
        <v>9.88259771139843</v>
      </c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  <c r="HZ23" s="111"/>
      <c r="IA23" s="111"/>
      <c r="IB23" s="111"/>
      <c r="IC23" s="111"/>
      <c r="ID23" s="111"/>
      <c r="IE23" s="111"/>
      <c r="IF23" s="111"/>
      <c r="IG23" s="111"/>
      <c r="IH23" s="111"/>
      <c r="II23" s="111"/>
      <c r="IJ23" s="111"/>
      <c r="IK23" s="111"/>
      <c r="IL23" s="111"/>
      <c r="IM23" s="111"/>
      <c r="IN23" s="111"/>
      <c r="IO23" s="111"/>
      <c r="IP23" s="111"/>
      <c r="IQ23" s="111"/>
      <c r="IR23" s="111"/>
      <c r="IS23" s="111"/>
      <c r="IT23" s="111"/>
      <c r="IU23" s="111"/>
    </row>
    <row r="24" s="3" customFormat="1" ht="17.25" customHeight="1" spans="1:255">
      <c r="A24" s="84" t="s">
        <v>29</v>
      </c>
      <c r="B24" s="61">
        <v>15320</v>
      </c>
      <c r="C24" s="123">
        <v>17005</v>
      </c>
      <c r="D24" s="150">
        <f t="shared" si="3"/>
        <v>10.9986945169713</v>
      </c>
      <c r="E24" s="93"/>
      <c r="F24" s="101">
        <f t="shared" si="1"/>
        <v>17005</v>
      </c>
      <c r="G24" s="148">
        <f t="shared" si="2"/>
        <v>10.9986945169713</v>
      </c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  <c r="HZ24" s="111"/>
      <c r="IA24" s="111"/>
      <c r="IB24" s="111"/>
      <c r="IC24" s="111"/>
      <c r="ID24" s="111"/>
      <c r="IE24" s="111"/>
      <c r="IF24" s="111"/>
      <c r="IG24" s="111"/>
      <c r="IH24" s="111"/>
      <c r="II24" s="111"/>
      <c r="IJ24" s="111"/>
      <c r="IK24" s="111"/>
      <c r="IL24" s="111"/>
      <c r="IM24" s="111"/>
      <c r="IN24" s="111"/>
      <c r="IO24" s="111"/>
      <c r="IP24" s="111"/>
      <c r="IQ24" s="111"/>
      <c r="IR24" s="111"/>
      <c r="IS24" s="111"/>
      <c r="IT24" s="111"/>
      <c r="IU24" s="111"/>
    </row>
    <row r="25" s="3" customFormat="1" ht="17.25" customHeight="1" spans="1:255">
      <c r="A25" s="84" t="s">
        <v>30</v>
      </c>
      <c r="B25" s="61">
        <v>8172</v>
      </c>
      <c r="C25" s="61">
        <v>9071</v>
      </c>
      <c r="D25" s="150">
        <f t="shared" si="3"/>
        <v>11.0009789525208</v>
      </c>
      <c r="E25" s="93"/>
      <c r="F25" s="101">
        <f t="shared" si="1"/>
        <v>9071</v>
      </c>
      <c r="G25" s="148">
        <f t="shared" si="2"/>
        <v>11.0009789525208</v>
      </c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  <c r="HZ25" s="111"/>
      <c r="IA25" s="111"/>
      <c r="IB25" s="111"/>
      <c r="IC25" s="111"/>
      <c r="ID25" s="111"/>
      <c r="IE25" s="111"/>
      <c r="IF25" s="111"/>
      <c r="IG25" s="111"/>
      <c r="IH25" s="111"/>
      <c r="II25" s="111"/>
      <c r="IJ25" s="111"/>
      <c r="IK25" s="111"/>
      <c r="IL25" s="111"/>
      <c r="IM25" s="111"/>
      <c r="IN25" s="111"/>
      <c r="IO25" s="111"/>
      <c r="IP25" s="111"/>
      <c r="IQ25" s="111"/>
      <c r="IR25" s="111"/>
      <c r="IS25" s="111"/>
      <c r="IT25" s="111"/>
      <c r="IU25" s="111"/>
    </row>
    <row r="26" s="3" customFormat="1" ht="17.25" customHeight="1" spans="1:255">
      <c r="A26" s="84" t="s">
        <v>31</v>
      </c>
      <c r="B26" s="61">
        <v>428</v>
      </c>
      <c r="C26" s="61">
        <v>500</v>
      </c>
      <c r="D26" s="150">
        <f t="shared" si="3"/>
        <v>16.8224299065421</v>
      </c>
      <c r="E26" s="93"/>
      <c r="F26" s="101">
        <f t="shared" si="1"/>
        <v>500</v>
      </c>
      <c r="G26" s="148">
        <f t="shared" si="2"/>
        <v>16.8224299065421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  <c r="HZ26" s="111"/>
      <c r="IA26" s="111"/>
      <c r="IB26" s="111"/>
      <c r="IC26" s="111"/>
      <c r="ID26" s="111"/>
      <c r="IE26" s="111"/>
      <c r="IF26" s="111"/>
      <c r="IG26" s="111"/>
      <c r="IH26" s="111"/>
      <c r="II26" s="111"/>
      <c r="IJ26" s="111"/>
      <c r="IK26" s="111"/>
      <c r="IL26" s="111"/>
      <c r="IM26" s="111"/>
      <c r="IN26" s="111"/>
      <c r="IO26" s="111"/>
      <c r="IP26" s="111"/>
      <c r="IQ26" s="111"/>
      <c r="IR26" s="111"/>
      <c r="IS26" s="111"/>
      <c r="IT26" s="111"/>
      <c r="IU26" s="111"/>
    </row>
    <row r="27" s="3" customFormat="1" ht="17.25" customHeight="1" spans="1:255">
      <c r="A27" s="84" t="s">
        <v>32</v>
      </c>
      <c r="B27" s="61">
        <v>1280</v>
      </c>
      <c r="C27" s="61">
        <v>1300</v>
      </c>
      <c r="D27" s="150">
        <f t="shared" si="3"/>
        <v>1.5625</v>
      </c>
      <c r="E27" s="93"/>
      <c r="F27" s="101">
        <f t="shared" si="1"/>
        <v>1300</v>
      </c>
      <c r="G27" s="148">
        <f t="shared" si="2"/>
        <v>1.5625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  <c r="BI27" s="111"/>
      <c r="BJ27" s="111"/>
      <c r="BK27" s="111"/>
      <c r="BL27" s="111"/>
      <c r="BM27" s="111"/>
      <c r="BN27" s="111"/>
      <c r="BO27" s="111"/>
      <c r="BP27" s="111"/>
      <c r="BQ27" s="111"/>
      <c r="BR27" s="111"/>
      <c r="BS27" s="111"/>
      <c r="BT27" s="111"/>
      <c r="BU27" s="111"/>
      <c r="BV27" s="111"/>
      <c r="BW27" s="111"/>
      <c r="BX27" s="111"/>
      <c r="BY27" s="111"/>
      <c r="BZ27" s="111"/>
      <c r="CA27" s="111"/>
      <c r="CB27" s="111"/>
      <c r="CC27" s="111"/>
      <c r="CD27" s="111"/>
      <c r="CE27" s="111"/>
      <c r="CF27" s="111"/>
      <c r="CG27" s="111"/>
      <c r="CH27" s="111"/>
      <c r="CI27" s="111"/>
      <c r="CJ27" s="111"/>
      <c r="CK27" s="111"/>
      <c r="CL27" s="111"/>
      <c r="CM27" s="111"/>
      <c r="CN27" s="111"/>
      <c r="CO27" s="111"/>
      <c r="CP27" s="111"/>
      <c r="CQ27" s="111"/>
      <c r="CR27" s="111"/>
      <c r="CS27" s="111"/>
      <c r="CT27" s="111"/>
      <c r="CU27" s="111"/>
      <c r="CV27" s="111"/>
      <c r="CW27" s="111"/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/>
      <c r="EQ27" s="111"/>
      <c r="ER27" s="111"/>
      <c r="ES27" s="111"/>
      <c r="ET27" s="111"/>
      <c r="EU27" s="111"/>
      <c r="EV27" s="111"/>
      <c r="EW27" s="111"/>
      <c r="EX27" s="111"/>
      <c r="EY27" s="111"/>
      <c r="EZ27" s="111"/>
      <c r="FA27" s="111"/>
      <c r="FB27" s="111"/>
      <c r="FC27" s="111"/>
      <c r="FD27" s="111"/>
      <c r="FE27" s="111"/>
      <c r="FF27" s="111"/>
      <c r="FG27" s="111"/>
      <c r="FH27" s="111"/>
      <c r="FI27" s="111"/>
      <c r="FJ27" s="111"/>
      <c r="FK27" s="111"/>
      <c r="FL27" s="111"/>
      <c r="FM27" s="111"/>
      <c r="FN27" s="111"/>
      <c r="FO27" s="111"/>
      <c r="FP27" s="111"/>
      <c r="FQ27" s="111"/>
      <c r="FR27" s="111"/>
      <c r="FS27" s="111"/>
      <c r="FT27" s="111"/>
      <c r="FU27" s="111"/>
      <c r="FV27" s="111"/>
      <c r="FW27" s="111"/>
      <c r="FX27" s="111"/>
      <c r="FY27" s="111"/>
      <c r="FZ27" s="111"/>
      <c r="GA27" s="111"/>
      <c r="GB27" s="111"/>
      <c r="GC27" s="111"/>
      <c r="GD27" s="111"/>
      <c r="GE27" s="111"/>
      <c r="GF27" s="111"/>
      <c r="GG27" s="111"/>
      <c r="GH27" s="111"/>
      <c r="GI27" s="111"/>
      <c r="GJ27" s="111"/>
      <c r="GK27" s="111"/>
      <c r="GL27" s="111"/>
      <c r="GM27" s="111"/>
      <c r="GN27" s="111"/>
      <c r="GO27" s="111"/>
      <c r="GP27" s="111"/>
      <c r="GQ27" s="111"/>
      <c r="GR27" s="111"/>
      <c r="GS27" s="111"/>
      <c r="GT27" s="111"/>
      <c r="GU27" s="111"/>
      <c r="GV27" s="111"/>
      <c r="GW27" s="111"/>
      <c r="GX27" s="111"/>
      <c r="GY27" s="111"/>
      <c r="GZ27" s="111"/>
      <c r="HA27" s="111"/>
      <c r="HB27" s="111"/>
      <c r="HC27" s="111"/>
      <c r="HD27" s="111"/>
      <c r="HE27" s="111"/>
      <c r="HF27" s="111"/>
      <c r="HG27" s="111"/>
      <c r="HH27" s="111"/>
      <c r="HI27" s="111"/>
      <c r="HJ27" s="111"/>
      <c r="HK27" s="111"/>
      <c r="HL27" s="111"/>
      <c r="HM27" s="111"/>
      <c r="HN27" s="111"/>
      <c r="HO27" s="111"/>
      <c r="HP27" s="111"/>
      <c r="HQ27" s="111"/>
      <c r="HR27" s="111"/>
      <c r="HS27" s="111"/>
      <c r="HT27" s="111"/>
      <c r="HU27" s="111"/>
      <c r="HV27" s="111"/>
      <c r="HW27" s="111"/>
      <c r="HX27" s="111"/>
      <c r="HY27" s="111"/>
      <c r="HZ27" s="111"/>
      <c r="IA27" s="111"/>
      <c r="IB27" s="111"/>
      <c r="IC27" s="111"/>
      <c r="ID27" s="111"/>
      <c r="IE27" s="111"/>
      <c r="IF27" s="111"/>
      <c r="IG27" s="111"/>
      <c r="IH27" s="111"/>
      <c r="II27" s="111"/>
      <c r="IJ27" s="111"/>
      <c r="IK27" s="111"/>
      <c r="IL27" s="111"/>
      <c r="IM27" s="111"/>
      <c r="IN27" s="111"/>
      <c r="IO27" s="111"/>
      <c r="IP27" s="111"/>
      <c r="IQ27" s="111"/>
      <c r="IR27" s="111"/>
      <c r="IS27" s="111"/>
      <c r="IT27" s="111"/>
      <c r="IU27" s="111"/>
    </row>
    <row r="28" s="3" customFormat="1" ht="17.25" customHeight="1" spans="1:255">
      <c r="A28" s="84" t="s">
        <v>33</v>
      </c>
      <c r="B28" s="61">
        <v>1716</v>
      </c>
      <c r="C28" s="61">
        <v>1700</v>
      </c>
      <c r="D28" s="150">
        <f t="shared" si="3"/>
        <v>-0.932400932400934</v>
      </c>
      <c r="E28" s="93"/>
      <c r="F28" s="101">
        <f t="shared" si="1"/>
        <v>1700</v>
      </c>
      <c r="G28" s="148">
        <f t="shared" si="2"/>
        <v>-0.932400932400934</v>
      </c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1"/>
      <c r="BM28" s="111"/>
      <c r="BN28" s="111"/>
      <c r="BO28" s="111"/>
      <c r="BP28" s="111"/>
      <c r="BQ28" s="111"/>
      <c r="BR28" s="111"/>
      <c r="BS28" s="111"/>
      <c r="BT28" s="111"/>
      <c r="BU28" s="111"/>
      <c r="BV28" s="111"/>
      <c r="BW28" s="111"/>
      <c r="BX28" s="111"/>
      <c r="BY28" s="111"/>
      <c r="BZ28" s="111"/>
      <c r="CA28" s="111"/>
      <c r="CB28" s="111"/>
      <c r="CC28" s="111"/>
      <c r="CD28" s="111"/>
      <c r="CE28" s="111"/>
      <c r="CF28" s="111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1"/>
      <c r="CR28" s="111"/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  <c r="EK28" s="111"/>
      <c r="EL28" s="111"/>
      <c r="EM28" s="111"/>
      <c r="EN28" s="111"/>
      <c r="EO28" s="111"/>
      <c r="EP28" s="111"/>
      <c r="EQ28" s="111"/>
      <c r="ER28" s="111"/>
      <c r="ES28" s="111"/>
      <c r="ET28" s="111"/>
      <c r="EU28" s="111"/>
      <c r="EV28" s="111"/>
      <c r="EW28" s="111"/>
      <c r="EX28" s="111"/>
      <c r="EY28" s="111"/>
      <c r="EZ28" s="111"/>
      <c r="FA28" s="111"/>
      <c r="FB28" s="111"/>
      <c r="FC28" s="111"/>
      <c r="FD28" s="111"/>
      <c r="FE28" s="111"/>
      <c r="FF28" s="111"/>
      <c r="FG28" s="111"/>
      <c r="FH28" s="111"/>
      <c r="FI28" s="111"/>
      <c r="FJ28" s="111"/>
      <c r="FK28" s="111"/>
      <c r="FL28" s="111"/>
      <c r="FM28" s="111"/>
      <c r="FN28" s="111"/>
      <c r="FO28" s="111"/>
      <c r="FP28" s="111"/>
      <c r="FQ28" s="111"/>
      <c r="FR28" s="111"/>
      <c r="FS28" s="111"/>
      <c r="FT28" s="111"/>
      <c r="FU28" s="111"/>
      <c r="FV28" s="111"/>
      <c r="FW28" s="111"/>
      <c r="FX28" s="111"/>
      <c r="FY28" s="111"/>
      <c r="FZ28" s="111"/>
      <c r="GA28" s="111"/>
      <c r="GB28" s="111"/>
      <c r="GC28" s="111"/>
      <c r="GD28" s="111"/>
      <c r="GE28" s="111"/>
      <c r="GF28" s="111"/>
      <c r="GG28" s="111"/>
      <c r="GH28" s="111"/>
      <c r="GI28" s="111"/>
      <c r="GJ28" s="111"/>
      <c r="GK28" s="111"/>
      <c r="GL28" s="111"/>
      <c r="GM28" s="111"/>
      <c r="GN28" s="111"/>
      <c r="GO28" s="111"/>
      <c r="GP28" s="111"/>
      <c r="GQ28" s="111"/>
      <c r="GR28" s="111"/>
      <c r="GS28" s="111"/>
      <c r="GT28" s="111"/>
      <c r="GU28" s="111"/>
      <c r="GV28" s="111"/>
      <c r="GW28" s="111"/>
      <c r="GX28" s="111"/>
      <c r="GY28" s="111"/>
      <c r="GZ28" s="111"/>
      <c r="HA28" s="111"/>
      <c r="HB28" s="111"/>
      <c r="HC28" s="111"/>
      <c r="HD28" s="111"/>
      <c r="HE28" s="111"/>
      <c r="HF28" s="111"/>
      <c r="HG28" s="111"/>
      <c r="HH28" s="111"/>
      <c r="HI28" s="111"/>
      <c r="HJ28" s="111"/>
      <c r="HK28" s="111"/>
      <c r="HL28" s="111"/>
      <c r="HM28" s="111"/>
      <c r="HN28" s="111"/>
      <c r="HO28" s="111"/>
      <c r="HP28" s="111"/>
      <c r="HQ28" s="111"/>
      <c r="HR28" s="111"/>
      <c r="HS28" s="111"/>
      <c r="HT28" s="111"/>
      <c r="HU28" s="111"/>
      <c r="HV28" s="111"/>
      <c r="HW28" s="111"/>
      <c r="HX28" s="111"/>
      <c r="HY28" s="111"/>
      <c r="HZ28" s="111"/>
      <c r="IA28" s="111"/>
      <c r="IB28" s="111"/>
      <c r="IC28" s="111"/>
      <c r="ID28" s="111"/>
      <c r="IE28" s="111"/>
      <c r="IF28" s="111"/>
      <c r="IG28" s="111"/>
      <c r="IH28" s="111"/>
      <c r="II28" s="111"/>
      <c r="IJ28" s="111"/>
      <c r="IK28" s="111"/>
      <c r="IL28" s="111"/>
      <c r="IM28" s="111"/>
      <c r="IN28" s="111"/>
      <c r="IO28" s="111"/>
      <c r="IP28" s="111"/>
      <c r="IQ28" s="111"/>
      <c r="IR28" s="111"/>
      <c r="IS28" s="111"/>
      <c r="IT28" s="111"/>
      <c r="IU28" s="111"/>
    </row>
    <row r="29" s="3" customFormat="1" ht="17.25" customHeight="1" spans="1:255">
      <c r="A29" s="84" t="s">
        <v>34</v>
      </c>
      <c r="B29" s="80">
        <v>26327</v>
      </c>
      <c r="C29" s="61">
        <v>25000</v>
      </c>
      <c r="D29" s="150">
        <f t="shared" si="3"/>
        <v>-5.04045276712121</v>
      </c>
      <c r="E29" s="93"/>
      <c r="F29" s="101">
        <f t="shared" si="1"/>
        <v>25000</v>
      </c>
      <c r="G29" s="148">
        <f t="shared" si="2"/>
        <v>-5.04045276712121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1"/>
      <c r="BZ29" s="111"/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1"/>
      <c r="FC29" s="111"/>
      <c r="FD29" s="111"/>
      <c r="FE29" s="111"/>
      <c r="FF29" s="111"/>
      <c r="FG29" s="111"/>
      <c r="FH29" s="111"/>
      <c r="FI29" s="111"/>
      <c r="FJ29" s="111"/>
      <c r="FK29" s="111"/>
      <c r="FL29" s="111"/>
      <c r="FM29" s="111"/>
      <c r="FN29" s="111"/>
      <c r="FO29" s="111"/>
      <c r="FP29" s="111"/>
      <c r="FQ29" s="111"/>
      <c r="FR29" s="111"/>
      <c r="FS29" s="111"/>
      <c r="FT29" s="111"/>
      <c r="FU29" s="111"/>
      <c r="FV29" s="111"/>
      <c r="FW29" s="111"/>
      <c r="FX29" s="111"/>
      <c r="FY29" s="111"/>
      <c r="FZ29" s="111"/>
      <c r="GA29" s="111"/>
      <c r="GB29" s="111"/>
      <c r="GC29" s="111"/>
      <c r="GD29" s="111"/>
      <c r="GE29" s="111"/>
      <c r="GF29" s="111"/>
      <c r="GG29" s="111"/>
      <c r="GH29" s="111"/>
      <c r="GI29" s="111"/>
      <c r="GJ29" s="111"/>
      <c r="GK29" s="111"/>
      <c r="GL29" s="111"/>
      <c r="GM29" s="111"/>
      <c r="GN29" s="111"/>
      <c r="GO29" s="111"/>
      <c r="GP29" s="111"/>
      <c r="GQ29" s="111"/>
      <c r="GR29" s="111"/>
      <c r="GS29" s="111"/>
      <c r="GT29" s="111"/>
      <c r="GU29" s="111"/>
      <c r="GV29" s="111"/>
      <c r="GW29" s="111"/>
      <c r="GX29" s="111"/>
      <c r="GY29" s="111"/>
      <c r="GZ29" s="111"/>
      <c r="HA29" s="111"/>
      <c r="HB29" s="111"/>
      <c r="HC29" s="111"/>
      <c r="HD29" s="111"/>
      <c r="HE29" s="111"/>
      <c r="HF29" s="111"/>
      <c r="HG29" s="111"/>
      <c r="HH29" s="111"/>
      <c r="HI29" s="111"/>
      <c r="HJ29" s="111"/>
      <c r="HK29" s="111"/>
      <c r="HL29" s="111"/>
      <c r="HM29" s="111"/>
      <c r="HN29" s="111"/>
      <c r="HO29" s="111"/>
      <c r="HP29" s="111"/>
      <c r="HQ29" s="111"/>
      <c r="HR29" s="111"/>
      <c r="HS29" s="111"/>
      <c r="HT29" s="111"/>
      <c r="HU29" s="111"/>
      <c r="HV29" s="111"/>
      <c r="HW29" s="111"/>
      <c r="HX29" s="111"/>
      <c r="HY29" s="111"/>
      <c r="HZ29" s="111"/>
      <c r="IA29" s="111"/>
      <c r="IB29" s="111"/>
      <c r="IC29" s="111"/>
      <c r="ID29" s="111"/>
      <c r="IE29" s="111"/>
      <c r="IF29" s="111"/>
      <c r="IG29" s="111"/>
      <c r="IH29" s="111"/>
      <c r="II29" s="111"/>
      <c r="IJ29" s="111"/>
      <c r="IK29" s="111"/>
      <c r="IL29" s="111"/>
      <c r="IM29" s="111"/>
      <c r="IN29" s="111"/>
      <c r="IO29" s="111"/>
      <c r="IP29" s="111"/>
      <c r="IQ29" s="111"/>
      <c r="IR29" s="111"/>
      <c r="IS29" s="111"/>
      <c r="IT29" s="111"/>
      <c r="IU29" s="111"/>
    </row>
    <row r="30" s="3" customFormat="1" ht="17.25" customHeight="1" spans="1:255">
      <c r="A30" s="60" t="s">
        <v>35</v>
      </c>
      <c r="B30" s="80">
        <v>23373</v>
      </c>
      <c r="C30" s="61">
        <v>23000</v>
      </c>
      <c r="D30" s="150">
        <f t="shared" si="3"/>
        <v>-1.59585846917383</v>
      </c>
      <c r="E30" s="93"/>
      <c r="F30" s="101">
        <f t="shared" si="1"/>
        <v>23000</v>
      </c>
      <c r="G30" s="148">
        <f t="shared" si="2"/>
        <v>-1.59585846917383</v>
      </c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/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/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/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</row>
    <row r="31" s="3" customFormat="1" ht="17.25" customHeight="1" spans="1:255">
      <c r="A31" s="39" t="s">
        <v>36</v>
      </c>
      <c r="B31" s="151">
        <v>82826</v>
      </c>
      <c r="C31" s="61">
        <v>80495</v>
      </c>
      <c r="D31" s="150">
        <f t="shared" si="3"/>
        <v>-2.81433366334243</v>
      </c>
      <c r="E31" s="93"/>
      <c r="F31" s="101">
        <f t="shared" si="1"/>
        <v>80495</v>
      </c>
      <c r="G31" s="148">
        <f t="shared" si="2"/>
        <v>-2.81433366334243</v>
      </c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  <c r="DJ31" s="111"/>
      <c r="DK31" s="111"/>
      <c r="DL31" s="111"/>
      <c r="DM31" s="111"/>
      <c r="DN31" s="111"/>
      <c r="DO31" s="111"/>
      <c r="DP31" s="111"/>
      <c r="DQ31" s="111"/>
      <c r="DR31" s="111"/>
      <c r="DS31" s="111"/>
      <c r="DT31" s="111"/>
      <c r="DU31" s="111"/>
      <c r="DV31" s="111"/>
      <c r="DW31" s="111"/>
      <c r="DX31" s="111"/>
      <c r="DY31" s="111"/>
      <c r="DZ31" s="111"/>
      <c r="EA31" s="111"/>
      <c r="EB31" s="111"/>
      <c r="EC31" s="111"/>
      <c r="ED31" s="111"/>
      <c r="EE31" s="111"/>
      <c r="EF31" s="111"/>
      <c r="EG31" s="111"/>
      <c r="EH31" s="111"/>
      <c r="EI31" s="111"/>
      <c r="EJ31" s="111"/>
      <c r="EK31" s="111"/>
      <c r="EL31" s="111"/>
      <c r="EM31" s="111"/>
      <c r="EN31" s="111"/>
      <c r="EO31" s="111"/>
      <c r="EP31" s="111"/>
      <c r="EQ31" s="111"/>
      <c r="ER31" s="111"/>
      <c r="ES31" s="111"/>
      <c r="ET31" s="111"/>
      <c r="EU31" s="111"/>
      <c r="EV31" s="111"/>
      <c r="EW31" s="111"/>
      <c r="EX31" s="111"/>
      <c r="EY31" s="111"/>
      <c r="EZ31" s="111"/>
      <c r="FA31" s="111"/>
      <c r="FB31" s="111"/>
      <c r="FC31" s="111"/>
      <c r="FD31" s="111"/>
      <c r="FE31" s="111"/>
      <c r="FF31" s="111"/>
      <c r="FG31" s="111"/>
      <c r="FH31" s="111"/>
      <c r="FI31" s="111"/>
      <c r="FJ31" s="111"/>
      <c r="FK31" s="111"/>
      <c r="FL31" s="111"/>
      <c r="FM31" s="111"/>
      <c r="FN31" s="111"/>
      <c r="FO31" s="111"/>
      <c r="FP31" s="111"/>
      <c r="FQ31" s="111"/>
      <c r="FR31" s="111"/>
      <c r="FS31" s="111"/>
      <c r="FT31" s="111"/>
      <c r="FU31" s="111"/>
      <c r="FV31" s="111"/>
      <c r="FW31" s="111"/>
      <c r="FX31" s="111"/>
      <c r="FY31" s="111"/>
      <c r="FZ31" s="111"/>
      <c r="GA31" s="111"/>
      <c r="GB31" s="111"/>
      <c r="GC31" s="111"/>
      <c r="GD31" s="111"/>
      <c r="GE31" s="111"/>
      <c r="GF31" s="111"/>
      <c r="GG31" s="111"/>
      <c r="GH31" s="111"/>
      <c r="GI31" s="111"/>
      <c r="GJ31" s="111"/>
      <c r="GK31" s="111"/>
      <c r="GL31" s="111"/>
      <c r="GM31" s="111"/>
      <c r="GN31" s="111"/>
      <c r="GO31" s="111"/>
      <c r="GP31" s="111"/>
      <c r="GQ31" s="111"/>
      <c r="GR31" s="111"/>
      <c r="GS31" s="111"/>
      <c r="GT31" s="111"/>
      <c r="GU31" s="111"/>
      <c r="GV31" s="111"/>
      <c r="GW31" s="111"/>
      <c r="GX31" s="111"/>
      <c r="GY31" s="111"/>
      <c r="GZ31" s="111"/>
      <c r="HA31" s="111"/>
      <c r="HB31" s="111"/>
      <c r="HC31" s="111"/>
      <c r="HD31" s="111"/>
      <c r="HE31" s="111"/>
      <c r="HF31" s="111"/>
      <c r="HG31" s="111"/>
      <c r="HH31" s="111"/>
      <c r="HI31" s="111"/>
      <c r="HJ31" s="111"/>
      <c r="HK31" s="111"/>
      <c r="HL31" s="111"/>
      <c r="HM31" s="111"/>
      <c r="HN31" s="111"/>
      <c r="HO31" s="111"/>
      <c r="HP31" s="111"/>
      <c r="HQ31" s="111"/>
      <c r="HR31" s="111"/>
      <c r="HS31" s="111"/>
      <c r="HT31" s="111"/>
      <c r="HU31" s="111"/>
      <c r="HV31" s="111"/>
      <c r="HW31" s="111"/>
      <c r="HX31" s="111"/>
      <c r="HY31" s="111"/>
      <c r="HZ31" s="111"/>
      <c r="IA31" s="111"/>
      <c r="IB31" s="111"/>
      <c r="IC31" s="111"/>
      <c r="ID31" s="111"/>
      <c r="IE31" s="111"/>
      <c r="IF31" s="111"/>
      <c r="IG31" s="111"/>
      <c r="IH31" s="111"/>
      <c r="II31" s="111"/>
      <c r="IJ31" s="111"/>
      <c r="IK31" s="111"/>
      <c r="IL31" s="111"/>
      <c r="IM31" s="111"/>
      <c r="IN31" s="111"/>
      <c r="IO31" s="111"/>
      <c r="IP31" s="111"/>
      <c r="IQ31" s="111"/>
      <c r="IR31" s="111"/>
      <c r="IS31" s="111"/>
      <c r="IT31" s="111"/>
      <c r="IU31" s="111"/>
    </row>
    <row r="32" s="3" customFormat="1" ht="17.25" customHeight="1" spans="1:255">
      <c r="A32" s="32" t="s">
        <v>37</v>
      </c>
      <c r="B32" s="151">
        <v>2</v>
      </c>
      <c r="C32" s="61"/>
      <c r="D32" s="150"/>
      <c r="E32" s="93"/>
      <c r="F32" s="101">
        <f t="shared" si="1"/>
        <v>0</v>
      </c>
      <c r="G32" s="148">
        <f t="shared" si="2"/>
        <v>-100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/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/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/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111"/>
      <c r="EL32" s="111"/>
      <c r="EM32" s="111"/>
      <c r="EN32" s="111"/>
      <c r="EO32" s="111"/>
      <c r="EP32" s="111"/>
      <c r="EQ32" s="111"/>
      <c r="ER32" s="111"/>
      <c r="ES32" s="111"/>
      <c r="ET32" s="111"/>
      <c r="EU32" s="111"/>
      <c r="EV32" s="111"/>
      <c r="EW32" s="111"/>
      <c r="EX32" s="111"/>
      <c r="EY32" s="111"/>
      <c r="EZ32" s="111"/>
      <c r="FA32" s="111"/>
      <c r="FB32" s="111"/>
      <c r="FC32" s="111"/>
      <c r="FD32" s="111"/>
      <c r="FE32" s="111"/>
      <c r="FF32" s="111"/>
      <c r="FG32" s="111"/>
      <c r="FH32" s="111"/>
      <c r="FI32" s="111"/>
      <c r="FJ32" s="111"/>
      <c r="FK32" s="111"/>
      <c r="FL32" s="111"/>
      <c r="FM32" s="111"/>
      <c r="FN32" s="111"/>
      <c r="FO32" s="111"/>
      <c r="FP32" s="111"/>
      <c r="FQ32" s="111"/>
      <c r="FR32" s="111"/>
      <c r="FS32" s="111"/>
      <c r="FT32" s="111"/>
      <c r="FU32" s="111"/>
      <c r="FV32" s="111"/>
      <c r="FW32" s="111"/>
      <c r="FX32" s="111"/>
      <c r="FY32" s="111"/>
      <c r="FZ32" s="111"/>
      <c r="GA32" s="111"/>
      <c r="GB32" s="111"/>
      <c r="GC32" s="111"/>
      <c r="GD32" s="111"/>
      <c r="GE32" s="111"/>
      <c r="GF32" s="111"/>
      <c r="GG32" s="111"/>
      <c r="GH32" s="111"/>
      <c r="GI32" s="111"/>
      <c r="GJ32" s="111"/>
      <c r="GK32" s="111"/>
      <c r="GL32" s="111"/>
      <c r="GM32" s="111"/>
      <c r="GN32" s="111"/>
      <c r="GO32" s="111"/>
      <c r="GP32" s="111"/>
      <c r="GQ32" s="111"/>
      <c r="GR32" s="111"/>
      <c r="GS32" s="111"/>
      <c r="GT32" s="111"/>
      <c r="GU32" s="111"/>
      <c r="GV32" s="111"/>
      <c r="GW32" s="111"/>
      <c r="GX32" s="111"/>
      <c r="GY32" s="111"/>
      <c r="GZ32" s="111"/>
      <c r="HA32" s="111"/>
      <c r="HB32" s="111"/>
      <c r="HC32" s="111"/>
      <c r="HD32" s="111"/>
      <c r="HE32" s="111"/>
      <c r="HF32" s="111"/>
      <c r="HG32" s="111"/>
      <c r="HH32" s="111"/>
      <c r="HI32" s="111"/>
      <c r="HJ32" s="111"/>
      <c r="HK32" s="111"/>
      <c r="HL32" s="111"/>
      <c r="HM32" s="111"/>
      <c r="HN32" s="111"/>
      <c r="HO32" s="111"/>
      <c r="HP32" s="111"/>
      <c r="HQ32" s="111"/>
      <c r="HR32" s="111"/>
      <c r="HS32" s="111"/>
      <c r="HT32" s="111"/>
      <c r="HU32" s="111"/>
      <c r="HV32" s="111"/>
      <c r="HW32" s="111"/>
      <c r="HX32" s="111"/>
      <c r="HY32" s="111"/>
      <c r="HZ32" s="111"/>
      <c r="IA32" s="111"/>
      <c r="IB32" s="111"/>
      <c r="IC32" s="111"/>
      <c r="ID32" s="111"/>
      <c r="IE32" s="111"/>
      <c r="IF32" s="111"/>
      <c r="IG32" s="111"/>
      <c r="IH32" s="111"/>
      <c r="II32" s="111"/>
      <c r="IJ32" s="111"/>
      <c r="IK32" s="111"/>
      <c r="IL32" s="111"/>
      <c r="IM32" s="111"/>
      <c r="IN32" s="111"/>
      <c r="IO32" s="111"/>
      <c r="IP32" s="111"/>
      <c r="IQ32" s="111"/>
      <c r="IR32" s="111"/>
      <c r="IS32" s="111"/>
      <c r="IT32" s="111"/>
      <c r="IU32" s="111"/>
    </row>
    <row r="33" s="3" customFormat="1" ht="17.25" customHeight="1" spans="1:255">
      <c r="A33" s="32" t="s">
        <v>38</v>
      </c>
      <c r="B33" s="151">
        <v>422</v>
      </c>
      <c r="C33" s="61">
        <v>400</v>
      </c>
      <c r="D33" s="150">
        <f t="shared" ref="D33:D45" si="4">(C33/B33-1)*100</f>
        <v>-5.21327014218009</v>
      </c>
      <c r="E33" s="93"/>
      <c r="F33" s="101">
        <f t="shared" si="1"/>
        <v>400</v>
      </c>
      <c r="G33" s="148">
        <f t="shared" si="2"/>
        <v>-5.21327014218009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1"/>
      <c r="BL33" s="111"/>
      <c r="BM33" s="111"/>
      <c r="BN33" s="111"/>
      <c r="BO33" s="111"/>
      <c r="BP33" s="111"/>
      <c r="BQ33" s="111"/>
      <c r="BR33" s="111"/>
      <c r="BS33" s="111"/>
      <c r="BT33" s="111"/>
      <c r="BU33" s="111"/>
      <c r="BV33" s="111"/>
      <c r="BW33" s="111"/>
      <c r="BX33" s="111"/>
      <c r="BY33" s="111"/>
      <c r="BZ33" s="111"/>
      <c r="CA33" s="111"/>
      <c r="CB33" s="111"/>
      <c r="CC33" s="111"/>
      <c r="CD33" s="111"/>
      <c r="CE33" s="111"/>
      <c r="CF33" s="111"/>
      <c r="CG33" s="111"/>
      <c r="CH33" s="111"/>
      <c r="CI33" s="111"/>
      <c r="CJ33" s="111"/>
      <c r="CK33" s="111"/>
      <c r="CL33" s="111"/>
      <c r="CM33" s="111"/>
      <c r="CN33" s="111"/>
      <c r="CO33" s="111"/>
      <c r="CP33" s="111"/>
      <c r="CQ33" s="111"/>
      <c r="CR33" s="111"/>
      <c r="CS33" s="111"/>
      <c r="CT33" s="111"/>
      <c r="CU33" s="111"/>
      <c r="CV33" s="111"/>
      <c r="CW33" s="111"/>
      <c r="CX33" s="111"/>
      <c r="CY33" s="111"/>
      <c r="CZ33" s="111"/>
      <c r="DA33" s="111"/>
      <c r="DB33" s="111"/>
      <c r="DC33" s="111"/>
      <c r="DD33" s="111"/>
      <c r="DE33" s="111"/>
      <c r="DF33" s="111"/>
      <c r="DG33" s="111"/>
      <c r="DH33" s="111"/>
      <c r="DI33" s="111"/>
      <c r="DJ33" s="111"/>
      <c r="DK33" s="111"/>
      <c r="DL33" s="111"/>
      <c r="DM33" s="111"/>
      <c r="DN33" s="111"/>
      <c r="DO33" s="111"/>
      <c r="DP33" s="111"/>
      <c r="DQ33" s="111"/>
      <c r="DR33" s="111"/>
      <c r="DS33" s="111"/>
      <c r="DT33" s="111"/>
      <c r="DU33" s="111"/>
      <c r="DV33" s="111"/>
      <c r="DW33" s="111"/>
      <c r="DX33" s="111"/>
      <c r="DY33" s="111"/>
      <c r="DZ33" s="111"/>
      <c r="EA33" s="111"/>
      <c r="EB33" s="111"/>
      <c r="EC33" s="111"/>
      <c r="ED33" s="111"/>
      <c r="EE33" s="111"/>
      <c r="EF33" s="111"/>
      <c r="EG33" s="111"/>
      <c r="EH33" s="111"/>
      <c r="EI33" s="111"/>
      <c r="EJ33" s="111"/>
      <c r="EK33" s="111"/>
      <c r="EL33" s="111"/>
      <c r="EM33" s="111"/>
      <c r="EN33" s="111"/>
      <c r="EO33" s="111"/>
      <c r="EP33" s="111"/>
      <c r="EQ33" s="111"/>
      <c r="ER33" s="111"/>
      <c r="ES33" s="111"/>
      <c r="ET33" s="111"/>
      <c r="EU33" s="111"/>
      <c r="EV33" s="111"/>
      <c r="EW33" s="111"/>
      <c r="EX33" s="111"/>
      <c r="EY33" s="111"/>
      <c r="EZ33" s="111"/>
      <c r="FA33" s="111"/>
      <c r="FB33" s="111"/>
      <c r="FC33" s="111"/>
      <c r="FD33" s="111"/>
      <c r="FE33" s="111"/>
      <c r="FF33" s="111"/>
      <c r="FG33" s="111"/>
      <c r="FH33" s="111"/>
      <c r="FI33" s="111"/>
      <c r="FJ33" s="111"/>
      <c r="FK33" s="111"/>
      <c r="FL33" s="111"/>
      <c r="FM33" s="111"/>
      <c r="FN33" s="111"/>
      <c r="FO33" s="111"/>
      <c r="FP33" s="111"/>
      <c r="FQ33" s="111"/>
      <c r="FR33" s="111"/>
      <c r="FS33" s="111"/>
      <c r="FT33" s="111"/>
      <c r="FU33" s="111"/>
      <c r="FV33" s="111"/>
      <c r="FW33" s="111"/>
      <c r="FX33" s="111"/>
      <c r="FY33" s="111"/>
      <c r="FZ33" s="111"/>
      <c r="GA33" s="111"/>
      <c r="GB33" s="111"/>
      <c r="GC33" s="111"/>
      <c r="GD33" s="111"/>
      <c r="GE33" s="111"/>
      <c r="GF33" s="111"/>
      <c r="GG33" s="111"/>
      <c r="GH33" s="111"/>
      <c r="GI33" s="111"/>
      <c r="GJ33" s="111"/>
      <c r="GK33" s="111"/>
      <c r="GL33" s="111"/>
      <c r="GM33" s="111"/>
      <c r="GN33" s="111"/>
      <c r="GO33" s="111"/>
      <c r="GP33" s="111"/>
      <c r="GQ33" s="111"/>
      <c r="GR33" s="111"/>
      <c r="GS33" s="111"/>
      <c r="GT33" s="111"/>
      <c r="GU33" s="111"/>
      <c r="GV33" s="111"/>
      <c r="GW33" s="111"/>
      <c r="GX33" s="111"/>
      <c r="GY33" s="111"/>
      <c r="GZ33" s="111"/>
      <c r="HA33" s="111"/>
      <c r="HB33" s="111"/>
      <c r="HC33" s="111"/>
      <c r="HD33" s="111"/>
      <c r="HE33" s="111"/>
      <c r="HF33" s="111"/>
      <c r="HG33" s="111"/>
      <c r="HH33" s="111"/>
      <c r="HI33" s="111"/>
      <c r="HJ33" s="111"/>
      <c r="HK33" s="111"/>
      <c r="HL33" s="111"/>
      <c r="HM33" s="111"/>
      <c r="HN33" s="111"/>
      <c r="HO33" s="111"/>
      <c r="HP33" s="111"/>
      <c r="HQ33" s="111"/>
      <c r="HR33" s="111"/>
      <c r="HS33" s="111"/>
      <c r="HT33" s="111"/>
      <c r="HU33" s="111"/>
      <c r="HV33" s="111"/>
      <c r="HW33" s="111"/>
      <c r="HX33" s="111"/>
      <c r="HY33" s="111"/>
      <c r="HZ33" s="111"/>
      <c r="IA33" s="111"/>
      <c r="IB33" s="111"/>
      <c r="IC33" s="111"/>
      <c r="ID33" s="111"/>
      <c r="IE33" s="111"/>
      <c r="IF33" s="111"/>
      <c r="IG33" s="111"/>
      <c r="IH33" s="111"/>
      <c r="II33" s="111"/>
      <c r="IJ33" s="111"/>
      <c r="IK33" s="111"/>
      <c r="IL33" s="111"/>
      <c r="IM33" s="111"/>
      <c r="IN33" s="111"/>
      <c r="IO33" s="111"/>
      <c r="IP33" s="111"/>
      <c r="IQ33" s="111"/>
      <c r="IR33" s="111"/>
      <c r="IS33" s="111"/>
      <c r="IT33" s="111"/>
      <c r="IU33" s="111"/>
    </row>
    <row r="34" s="3" customFormat="1" ht="17.25" customHeight="1" spans="1:255">
      <c r="A34" s="60" t="s">
        <v>39</v>
      </c>
      <c r="B34" s="80">
        <v>188</v>
      </c>
      <c r="C34" s="61"/>
      <c r="D34" s="150"/>
      <c r="E34" s="93"/>
      <c r="F34" s="101">
        <f t="shared" si="1"/>
        <v>0</v>
      </c>
      <c r="G34" s="148">
        <f t="shared" si="2"/>
        <v>-100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/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  <c r="FH34" s="111"/>
      <c r="FI34" s="111"/>
      <c r="FJ34" s="111"/>
      <c r="FK34" s="111"/>
      <c r="FL34" s="111"/>
      <c r="FM34" s="111"/>
      <c r="FN34" s="111"/>
      <c r="FO34" s="111"/>
      <c r="FP34" s="111"/>
      <c r="FQ34" s="111"/>
      <c r="FR34" s="111"/>
      <c r="FS34" s="111"/>
      <c r="FT34" s="111"/>
      <c r="FU34" s="111"/>
      <c r="FV34" s="111"/>
      <c r="FW34" s="111"/>
      <c r="FX34" s="111"/>
      <c r="FY34" s="111"/>
      <c r="FZ34" s="111"/>
      <c r="GA34" s="111"/>
      <c r="GB34" s="111"/>
      <c r="GC34" s="111"/>
      <c r="GD34" s="111"/>
      <c r="GE34" s="111"/>
      <c r="GF34" s="111"/>
      <c r="GG34" s="111"/>
      <c r="GH34" s="111"/>
      <c r="GI34" s="111"/>
      <c r="GJ34" s="111"/>
      <c r="GK34" s="111"/>
      <c r="GL34" s="111"/>
      <c r="GM34" s="111"/>
      <c r="GN34" s="111"/>
      <c r="GO34" s="111"/>
      <c r="GP34" s="111"/>
      <c r="GQ34" s="111"/>
      <c r="GR34" s="111"/>
      <c r="GS34" s="111"/>
      <c r="GT34" s="111"/>
      <c r="GU34" s="111"/>
      <c r="GV34" s="111"/>
      <c r="GW34" s="111"/>
      <c r="GX34" s="111"/>
      <c r="GY34" s="111"/>
      <c r="GZ34" s="111"/>
      <c r="HA34" s="111"/>
      <c r="HB34" s="111"/>
      <c r="HC34" s="111"/>
      <c r="HD34" s="111"/>
      <c r="HE34" s="111"/>
      <c r="HF34" s="111"/>
      <c r="HG34" s="111"/>
      <c r="HH34" s="111"/>
      <c r="HI34" s="111"/>
      <c r="HJ34" s="111"/>
      <c r="HK34" s="111"/>
      <c r="HL34" s="111"/>
      <c r="HM34" s="111"/>
      <c r="HN34" s="111"/>
      <c r="HO34" s="111"/>
      <c r="HP34" s="111"/>
      <c r="HQ34" s="111"/>
      <c r="HR34" s="111"/>
      <c r="HS34" s="111"/>
      <c r="HT34" s="111"/>
      <c r="HU34" s="111"/>
      <c r="HV34" s="111"/>
      <c r="HW34" s="111"/>
      <c r="HX34" s="111"/>
      <c r="HY34" s="111"/>
      <c r="HZ34" s="111"/>
      <c r="IA34" s="111"/>
      <c r="IB34" s="111"/>
      <c r="IC34" s="111"/>
      <c r="ID34" s="111"/>
      <c r="IE34" s="111"/>
      <c r="IF34" s="111"/>
      <c r="IG34" s="111"/>
      <c r="IH34" s="111"/>
      <c r="II34" s="111"/>
      <c r="IJ34" s="111"/>
      <c r="IK34" s="111"/>
      <c r="IL34" s="111"/>
      <c r="IM34" s="111"/>
      <c r="IN34" s="111"/>
      <c r="IO34" s="111"/>
      <c r="IP34" s="111"/>
      <c r="IQ34" s="111"/>
      <c r="IR34" s="111"/>
      <c r="IS34" s="111"/>
      <c r="IT34" s="111"/>
      <c r="IU34" s="111"/>
    </row>
    <row r="35" s="3" customFormat="1" ht="17.25" customHeight="1" spans="1:255">
      <c r="A35" s="65" t="s">
        <v>40</v>
      </c>
      <c r="B35" s="66">
        <f>B22+B6</f>
        <v>770489</v>
      </c>
      <c r="C35" s="66">
        <f>C22+C6</f>
        <v>836052</v>
      </c>
      <c r="D35" s="152">
        <f t="shared" si="4"/>
        <v>8.50927138479589</v>
      </c>
      <c r="E35" s="66">
        <f>E22+E6</f>
        <v>0</v>
      </c>
      <c r="F35" s="83">
        <f t="shared" si="1"/>
        <v>836052</v>
      </c>
      <c r="G35" s="146">
        <f t="shared" si="2"/>
        <v>8.50927138479589</v>
      </c>
      <c r="H35" s="111"/>
      <c r="I35" s="112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111"/>
      <c r="DF35" s="111"/>
      <c r="DG35" s="111"/>
      <c r="DH35" s="111"/>
      <c r="DI35" s="111"/>
      <c r="DJ35" s="111"/>
      <c r="DK35" s="111"/>
      <c r="DL35" s="111"/>
      <c r="DM35" s="111"/>
      <c r="DN35" s="111"/>
      <c r="DO35" s="111"/>
      <c r="DP35" s="111"/>
      <c r="DQ35" s="111"/>
      <c r="DR35" s="111"/>
      <c r="DS35" s="111"/>
      <c r="DT35" s="111"/>
      <c r="DU35" s="111"/>
      <c r="DV35" s="111"/>
      <c r="DW35" s="111"/>
      <c r="DX35" s="111"/>
      <c r="DY35" s="111"/>
      <c r="DZ35" s="111"/>
      <c r="EA35" s="111"/>
      <c r="EB35" s="111"/>
      <c r="EC35" s="111"/>
      <c r="ED35" s="111"/>
      <c r="EE35" s="111"/>
      <c r="EF35" s="111"/>
      <c r="EG35" s="111"/>
      <c r="EH35" s="111"/>
      <c r="EI35" s="111"/>
      <c r="EJ35" s="111"/>
      <c r="EK35" s="111"/>
      <c r="EL35" s="111"/>
      <c r="EM35" s="111"/>
      <c r="EN35" s="111"/>
      <c r="EO35" s="111"/>
      <c r="EP35" s="111"/>
      <c r="EQ35" s="111"/>
      <c r="ER35" s="111"/>
      <c r="ES35" s="111"/>
      <c r="ET35" s="111"/>
      <c r="EU35" s="111"/>
      <c r="EV35" s="111"/>
      <c r="EW35" s="111"/>
      <c r="EX35" s="111"/>
      <c r="EY35" s="111"/>
      <c r="EZ35" s="111"/>
      <c r="FA35" s="111"/>
      <c r="FB35" s="111"/>
      <c r="FC35" s="111"/>
      <c r="FD35" s="111"/>
      <c r="FE35" s="111"/>
      <c r="FF35" s="111"/>
      <c r="FG35" s="111"/>
      <c r="FH35" s="111"/>
      <c r="FI35" s="111"/>
      <c r="FJ35" s="111"/>
      <c r="FK35" s="111"/>
      <c r="FL35" s="111"/>
      <c r="FM35" s="111"/>
      <c r="FN35" s="111"/>
      <c r="FO35" s="111"/>
      <c r="FP35" s="111"/>
      <c r="FQ35" s="111"/>
      <c r="FR35" s="111"/>
      <c r="FS35" s="111"/>
      <c r="FT35" s="111"/>
      <c r="FU35" s="111"/>
      <c r="FV35" s="111"/>
      <c r="FW35" s="111"/>
      <c r="FX35" s="111"/>
      <c r="FY35" s="111"/>
      <c r="FZ35" s="111"/>
      <c r="GA35" s="111"/>
      <c r="GB35" s="111"/>
      <c r="GC35" s="111"/>
      <c r="GD35" s="111"/>
      <c r="GE35" s="111"/>
      <c r="GF35" s="111"/>
      <c r="GG35" s="111"/>
      <c r="GH35" s="111"/>
      <c r="GI35" s="111"/>
      <c r="GJ35" s="111"/>
      <c r="GK35" s="111"/>
      <c r="GL35" s="111"/>
      <c r="GM35" s="111"/>
      <c r="GN35" s="111"/>
      <c r="GO35" s="111"/>
      <c r="GP35" s="111"/>
      <c r="GQ35" s="111"/>
      <c r="GR35" s="111"/>
      <c r="GS35" s="111"/>
      <c r="GT35" s="111"/>
      <c r="GU35" s="111"/>
      <c r="GV35" s="111"/>
      <c r="GW35" s="111"/>
      <c r="GX35" s="111"/>
      <c r="GY35" s="111"/>
      <c r="GZ35" s="111"/>
      <c r="HA35" s="111"/>
      <c r="HB35" s="111"/>
      <c r="HC35" s="111"/>
      <c r="HD35" s="111"/>
      <c r="HE35" s="111"/>
      <c r="HF35" s="111"/>
      <c r="HG35" s="111"/>
      <c r="HH35" s="111"/>
      <c r="HI35" s="111"/>
      <c r="HJ35" s="111"/>
      <c r="HK35" s="111"/>
      <c r="HL35" s="111"/>
      <c r="HM35" s="111"/>
      <c r="HN35" s="111"/>
      <c r="HO35" s="111"/>
      <c r="HP35" s="111"/>
      <c r="HQ35" s="111"/>
      <c r="HR35" s="111"/>
      <c r="HS35" s="111"/>
      <c r="HT35" s="111"/>
      <c r="HU35" s="111"/>
      <c r="HV35" s="111"/>
      <c r="HW35" s="111"/>
      <c r="HX35" s="111"/>
      <c r="HY35" s="111"/>
      <c r="HZ35" s="111"/>
      <c r="IA35" s="111"/>
      <c r="IB35" s="111"/>
      <c r="IC35" s="111"/>
      <c r="ID35" s="111"/>
      <c r="IE35" s="111"/>
      <c r="IF35" s="111"/>
      <c r="IG35" s="111"/>
      <c r="IH35" s="111"/>
      <c r="II35" s="111"/>
      <c r="IJ35" s="111"/>
      <c r="IK35" s="111"/>
      <c r="IL35" s="111"/>
      <c r="IM35" s="111"/>
      <c r="IN35" s="111"/>
      <c r="IO35" s="111"/>
      <c r="IP35" s="111"/>
      <c r="IQ35" s="111"/>
      <c r="IR35" s="111"/>
      <c r="IS35" s="111"/>
      <c r="IT35" s="111"/>
      <c r="IU35" s="111"/>
    </row>
    <row r="36" s="3" customFormat="1" ht="17.25" customHeight="1" spans="1:255">
      <c r="A36" s="84" t="s">
        <v>41</v>
      </c>
      <c r="B36" s="61">
        <f>B37</f>
        <v>46326</v>
      </c>
      <c r="C36" s="61">
        <f>C37</f>
        <v>0</v>
      </c>
      <c r="D36" s="150"/>
      <c r="E36" s="61">
        <f>E37</f>
        <v>18400</v>
      </c>
      <c r="F36" s="101">
        <f t="shared" si="1"/>
        <v>18400</v>
      </c>
      <c r="G36" s="148">
        <f t="shared" si="2"/>
        <v>-60.2814834002504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  <c r="BM36" s="111"/>
      <c r="BN36" s="111"/>
      <c r="BO36" s="111"/>
      <c r="BP36" s="111"/>
      <c r="BQ36" s="111"/>
      <c r="BR36" s="111"/>
      <c r="BS36" s="111"/>
      <c r="BT36" s="111"/>
      <c r="BU36" s="111"/>
      <c r="BV36" s="111"/>
      <c r="BW36" s="111"/>
      <c r="BX36" s="111"/>
      <c r="BY36" s="111"/>
      <c r="BZ36" s="111"/>
      <c r="CA36" s="111"/>
      <c r="CB36" s="111"/>
      <c r="CC36" s="111"/>
      <c r="CD36" s="111"/>
      <c r="CE36" s="111"/>
      <c r="CF36" s="111"/>
      <c r="CG36" s="111"/>
      <c r="CH36" s="111"/>
      <c r="CI36" s="111"/>
      <c r="CJ36" s="111"/>
      <c r="CK36" s="111"/>
      <c r="CL36" s="111"/>
      <c r="CM36" s="111"/>
      <c r="CN36" s="111"/>
      <c r="CO36" s="111"/>
      <c r="CP36" s="111"/>
      <c r="CQ36" s="111"/>
      <c r="CR36" s="111"/>
      <c r="CS36" s="111"/>
      <c r="CT36" s="111"/>
      <c r="CU36" s="111"/>
      <c r="CV36" s="111"/>
      <c r="CW36" s="111"/>
      <c r="CX36" s="111"/>
      <c r="CY36" s="111"/>
      <c r="CZ36" s="111"/>
      <c r="DA36" s="111"/>
      <c r="DB36" s="111"/>
      <c r="DC36" s="111"/>
      <c r="DD36" s="111"/>
      <c r="DE36" s="111"/>
      <c r="DF36" s="111"/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/>
      <c r="EQ36" s="111"/>
      <c r="ER36" s="111"/>
      <c r="ES36" s="111"/>
      <c r="ET36" s="111"/>
      <c r="EU36" s="111"/>
      <c r="EV36" s="111"/>
      <c r="EW36" s="111"/>
      <c r="EX36" s="111"/>
      <c r="EY36" s="111"/>
      <c r="EZ36" s="111"/>
      <c r="FA36" s="111"/>
      <c r="FB36" s="111"/>
      <c r="FC36" s="111"/>
      <c r="FD36" s="111"/>
      <c r="FE36" s="111"/>
      <c r="FF36" s="111"/>
      <c r="FG36" s="111"/>
      <c r="FH36" s="111"/>
      <c r="FI36" s="111"/>
      <c r="FJ36" s="111"/>
      <c r="FK36" s="111"/>
      <c r="FL36" s="111"/>
      <c r="FM36" s="111"/>
      <c r="FN36" s="111"/>
      <c r="FO36" s="111"/>
      <c r="FP36" s="111"/>
      <c r="FQ36" s="111"/>
      <c r="FR36" s="111"/>
      <c r="FS36" s="111"/>
      <c r="FT36" s="111"/>
      <c r="FU36" s="111"/>
      <c r="FV36" s="111"/>
      <c r="FW36" s="111"/>
      <c r="FX36" s="111"/>
      <c r="FY36" s="111"/>
      <c r="FZ36" s="111"/>
      <c r="GA36" s="111"/>
      <c r="GB36" s="111"/>
      <c r="GC36" s="111"/>
      <c r="GD36" s="111"/>
      <c r="GE36" s="111"/>
      <c r="GF36" s="111"/>
      <c r="GG36" s="111"/>
      <c r="GH36" s="111"/>
      <c r="GI36" s="111"/>
      <c r="GJ36" s="111"/>
      <c r="GK36" s="111"/>
      <c r="GL36" s="111"/>
      <c r="GM36" s="111"/>
      <c r="GN36" s="111"/>
      <c r="GO36" s="111"/>
      <c r="GP36" s="111"/>
      <c r="GQ36" s="111"/>
      <c r="GR36" s="111"/>
      <c r="GS36" s="111"/>
      <c r="GT36" s="111"/>
      <c r="GU36" s="111"/>
      <c r="GV36" s="111"/>
      <c r="GW36" s="111"/>
      <c r="GX36" s="111"/>
      <c r="GY36" s="111"/>
      <c r="GZ36" s="111"/>
      <c r="HA36" s="111"/>
      <c r="HB36" s="111"/>
      <c r="HC36" s="111"/>
      <c r="HD36" s="111"/>
      <c r="HE36" s="111"/>
      <c r="HF36" s="111"/>
      <c r="HG36" s="111"/>
      <c r="HH36" s="111"/>
      <c r="HI36" s="111"/>
      <c r="HJ36" s="111"/>
      <c r="HK36" s="111"/>
      <c r="HL36" s="111"/>
      <c r="HM36" s="111"/>
      <c r="HN36" s="111"/>
      <c r="HO36" s="111"/>
      <c r="HP36" s="111"/>
      <c r="HQ36" s="111"/>
      <c r="HR36" s="111"/>
      <c r="HS36" s="111"/>
      <c r="HT36" s="111"/>
      <c r="HU36" s="111"/>
      <c r="HV36" s="111"/>
      <c r="HW36" s="111"/>
      <c r="HX36" s="111"/>
      <c r="HY36" s="111"/>
      <c r="HZ36" s="111"/>
      <c r="IA36" s="111"/>
      <c r="IB36" s="111"/>
      <c r="IC36" s="111"/>
      <c r="ID36" s="111"/>
      <c r="IE36" s="111"/>
      <c r="IF36" s="111"/>
      <c r="IG36" s="111"/>
      <c r="IH36" s="111"/>
      <c r="II36" s="111"/>
      <c r="IJ36" s="111"/>
      <c r="IK36" s="111"/>
      <c r="IL36" s="111"/>
      <c r="IM36" s="111"/>
      <c r="IN36" s="111"/>
      <c r="IO36" s="111"/>
      <c r="IP36" s="111"/>
      <c r="IQ36" s="111"/>
      <c r="IR36" s="111"/>
      <c r="IS36" s="111"/>
      <c r="IT36" s="111"/>
      <c r="IU36" s="111"/>
    </row>
    <row r="37" s="3" customFormat="1" ht="17.25" customHeight="1" spans="1:255">
      <c r="A37" s="84" t="s">
        <v>42</v>
      </c>
      <c r="B37" s="61">
        <v>46326</v>
      </c>
      <c r="C37" s="61"/>
      <c r="D37" s="150"/>
      <c r="E37" s="95">
        <v>18400</v>
      </c>
      <c r="F37" s="101">
        <f t="shared" si="1"/>
        <v>18400</v>
      </c>
      <c r="G37" s="148">
        <f t="shared" si="2"/>
        <v>-60.2814834002504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1"/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  <c r="EK37" s="111"/>
      <c r="EL37" s="111"/>
      <c r="EM37" s="111"/>
      <c r="EN37" s="111"/>
      <c r="EO37" s="111"/>
      <c r="EP37" s="111"/>
      <c r="EQ37" s="111"/>
      <c r="ER37" s="111"/>
      <c r="ES37" s="111"/>
      <c r="ET37" s="111"/>
      <c r="EU37" s="111"/>
      <c r="EV37" s="111"/>
      <c r="EW37" s="111"/>
      <c r="EX37" s="111"/>
      <c r="EY37" s="111"/>
      <c r="EZ37" s="111"/>
      <c r="FA37" s="111"/>
      <c r="FB37" s="111"/>
      <c r="FC37" s="111"/>
      <c r="FD37" s="111"/>
      <c r="FE37" s="111"/>
      <c r="FF37" s="111"/>
      <c r="FG37" s="111"/>
      <c r="FH37" s="111"/>
      <c r="FI37" s="111"/>
      <c r="FJ37" s="111"/>
      <c r="FK37" s="111"/>
      <c r="FL37" s="111"/>
      <c r="FM37" s="111"/>
      <c r="FN37" s="111"/>
      <c r="FO37" s="111"/>
      <c r="FP37" s="111"/>
      <c r="FQ37" s="111"/>
      <c r="FR37" s="111"/>
      <c r="FS37" s="111"/>
      <c r="FT37" s="111"/>
      <c r="FU37" s="111"/>
      <c r="FV37" s="111"/>
      <c r="FW37" s="111"/>
      <c r="FX37" s="111"/>
      <c r="FY37" s="111"/>
      <c r="FZ37" s="111"/>
      <c r="GA37" s="111"/>
      <c r="GB37" s="111"/>
      <c r="GC37" s="111"/>
      <c r="GD37" s="111"/>
      <c r="GE37" s="111"/>
      <c r="GF37" s="111"/>
      <c r="GG37" s="111"/>
      <c r="GH37" s="111"/>
      <c r="GI37" s="111"/>
      <c r="GJ37" s="111"/>
      <c r="GK37" s="111"/>
      <c r="GL37" s="111"/>
      <c r="GM37" s="111"/>
      <c r="GN37" s="111"/>
      <c r="GO37" s="111"/>
      <c r="GP37" s="111"/>
      <c r="GQ37" s="111"/>
      <c r="GR37" s="111"/>
      <c r="GS37" s="111"/>
      <c r="GT37" s="111"/>
      <c r="GU37" s="111"/>
      <c r="GV37" s="111"/>
      <c r="GW37" s="111"/>
      <c r="GX37" s="111"/>
      <c r="GY37" s="111"/>
      <c r="GZ37" s="111"/>
      <c r="HA37" s="111"/>
      <c r="HB37" s="111"/>
      <c r="HC37" s="111"/>
      <c r="HD37" s="111"/>
      <c r="HE37" s="111"/>
      <c r="HF37" s="111"/>
      <c r="HG37" s="111"/>
      <c r="HH37" s="111"/>
      <c r="HI37" s="111"/>
      <c r="HJ37" s="111"/>
      <c r="HK37" s="111"/>
      <c r="HL37" s="111"/>
      <c r="HM37" s="111"/>
      <c r="HN37" s="111"/>
      <c r="HO37" s="111"/>
      <c r="HP37" s="111"/>
      <c r="HQ37" s="111"/>
      <c r="HR37" s="111"/>
      <c r="HS37" s="111"/>
      <c r="HT37" s="111"/>
      <c r="HU37" s="111"/>
      <c r="HV37" s="111"/>
      <c r="HW37" s="111"/>
      <c r="HX37" s="111"/>
      <c r="HY37" s="111"/>
      <c r="HZ37" s="111"/>
      <c r="IA37" s="111"/>
      <c r="IB37" s="111"/>
      <c r="IC37" s="111"/>
      <c r="ID37" s="111"/>
      <c r="IE37" s="111"/>
      <c r="IF37" s="111"/>
      <c r="IG37" s="111"/>
      <c r="IH37" s="111"/>
      <c r="II37" s="111"/>
      <c r="IJ37" s="111"/>
      <c r="IK37" s="111"/>
      <c r="IL37" s="111"/>
      <c r="IM37" s="111"/>
      <c r="IN37" s="111"/>
      <c r="IO37" s="111"/>
      <c r="IP37" s="111"/>
      <c r="IQ37" s="111"/>
      <c r="IR37" s="111"/>
      <c r="IS37" s="111"/>
      <c r="IT37" s="111"/>
      <c r="IU37" s="111"/>
    </row>
    <row r="38" s="3" customFormat="1" ht="17.25" customHeight="1" spans="1:255">
      <c r="A38" s="60" t="s">
        <v>43</v>
      </c>
      <c r="B38" s="61">
        <f>SUM(B39:B44)</f>
        <v>404462</v>
      </c>
      <c r="C38" s="61">
        <f>SUM(C39:C44)</f>
        <v>272560</v>
      </c>
      <c r="D38" s="150">
        <f t="shared" si="4"/>
        <v>-32.6117163046219</v>
      </c>
      <c r="E38" s="61">
        <f>SUM(E39:E44)</f>
        <v>0</v>
      </c>
      <c r="F38" s="101">
        <f t="shared" si="1"/>
        <v>272560</v>
      </c>
      <c r="G38" s="148">
        <f t="shared" si="2"/>
        <v>-32.6117163046219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1"/>
      <c r="BM38" s="111"/>
      <c r="BN38" s="111"/>
      <c r="BO38" s="111"/>
      <c r="BP38" s="111"/>
      <c r="BQ38" s="111"/>
      <c r="BR38" s="111"/>
      <c r="BS38" s="111"/>
      <c r="BT38" s="111"/>
      <c r="BU38" s="111"/>
      <c r="BV38" s="111"/>
      <c r="BW38" s="111"/>
      <c r="BX38" s="111"/>
      <c r="BY38" s="111"/>
      <c r="BZ38" s="111"/>
      <c r="CA38" s="111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1"/>
      <c r="CR38" s="111"/>
      <c r="CS38" s="111"/>
      <c r="CT38" s="111"/>
      <c r="CU38" s="111"/>
      <c r="CV38" s="111"/>
      <c r="CW38" s="111"/>
      <c r="CX38" s="111"/>
      <c r="CY38" s="111"/>
      <c r="CZ38" s="111"/>
      <c r="DA38" s="111"/>
      <c r="DB38" s="111"/>
      <c r="DC38" s="111"/>
      <c r="DD38" s="111"/>
      <c r="DE38" s="111"/>
      <c r="DF38" s="111"/>
      <c r="DG38" s="111"/>
      <c r="DH38" s="111"/>
      <c r="DI38" s="111"/>
      <c r="DJ38" s="111"/>
      <c r="DK38" s="111"/>
      <c r="DL38" s="111"/>
      <c r="DM38" s="111"/>
      <c r="DN38" s="111"/>
      <c r="DO38" s="111"/>
      <c r="DP38" s="111"/>
      <c r="DQ38" s="111"/>
      <c r="DR38" s="111"/>
      <c r="DS38" s="111"/>
      <c r="DT38" s="111"/>
      <c r="DU38" s="111"/>
      <c r="DV38" s="111"/>
      <c r="DW38" s="111"/>
      <c r="DX38" s="111"/>
      <c r="DY38" s="111"/>
      <c r="DZ38" s="111"/>
      <c r="EA38" s="111"/>
      <c r="EB38" s="111"/>
      <c r="EC38" s="111"/>
      <c r="ED38" s="111"/>
      <c r="EE38" s="111"/>
      <c r="EF38" s="111"/>
      <c r="EG38" s="111"/>
      <c r="EH38" s="111"/>
      <c r="EI38" s="111"/>
      <c r="EJ38" s="111"/>
      <c r="EK38" s="111"/>
      <c r="EL38" s="111"/>
      <c r="EM38" s="111"/>
      <c r="EN38" s="111"/>
      <c r="EO38" s="111"/>
      <c r="EP38" s="111"/>
      <c r="EQ38" s="111"/>
      <c r="ER38" s="111"/>
      <c r="ES38" s="111"/>
      <c r="ET38" s="111"/>
      <c r="EU38" s="111"/>
      <c r="EV38" s="111"/>
      <c r="EW38" s="111"/>
      <c r="EX38" s="111"/>
      <c r="EY38" s="111"/>
      <c r="EZ38" s="111"/>
      <c r="FA38" s="111"/>
      <c r="FB38" s="111"/>
      <c r="FC38" s="111"/>
      <c r="FD38" s="111"/>
      <c r="FE38" s="111"/>
      <c r="FF38" s="111"/>
      <c r="FG38" s="111"/>
      <c r="FH38" s="111"/>
      <c r="FI38" s="111"/>
      <c r="FJ38" s="111"/>
      <c r="FK38" s="111"/>
      <c r="FL38" s="111"/>
      <c r="FM38" s="111"/>
      <c r="FN38" s="111"/>
      <c r="FO38" s="111"/>
      <c r="FP38" s="111"/>
      <c r="FQ38" s="111"/>
      <c r="FR38" s="111"/>
      <c r="FS38" s="111"/>
      <c r="FT38" s="111"/>
      <c r="FU38" s="111"/>
      <c r="FV38" s="111"/>
      <c r="FW38" s="111"/>
      <c r="FX38" s="111"/>
      <c r="FY38" s="111"/>
      <c r="FZ38" s="111"/>
      <c r="GA38" s="111"/>
      <c r="GB38" s="111"/>
      <c r="GC38" s="111"/>
      <c r="GD38" s="111"/>
      <c r="GE38" s="111"/>
      <c r="GF38" s="111"/>
      <c r="GG38" s="111"/>
      <c r="GH38" s="111"/>
      <c r="GI38" s="111"/>
      <c r="GJ38" s="111"/>
      <c r="GK38" s="111"/>
      <c r="GL38" s="111"/>
      <c r="GM38" s="111"/>
      <c r="GN38" s="111"/>
      <c r="GO38" s="111"/>
      <c r="GP38" s="111"/>
      <c r="GQ38" s="111"/>
      <c r="GR38" s="111"/>
      <c r="GS38" s="111"/>
      <c r="GT38" s="111"/>
      <c r="GU38" s="111"/>
      <c r="GV38" s="111"/>
      <c r="GW38" s="111"/>
      <c r="GX38" s="111"/>
      <c r="GY38" s="111"/>
      <c r="GZ38" s="111"/>
      <c r="HA38" s="111"/>
      <c r="HB38" s="111"/>
      <c r="HC38" s="111"/>
      <c r="HD38" s="111"/>
      <c r="HE38" s="111"/>
      <c r="HF38" s="111"/>
      <c r="HG38" s="111"/>
      <c r="HH38" s="111"/>
      <c r="HI38" s="111"/>
      <c r="HJ38" s="111"/>
      <c r="HK38" s="111"/>
      <c r="HL38" s="111"/>
      <c r="HM38" s="111"/>
      <c r="HN38" s="111"/>
      <c r="HO38" s="111"/>
      <c r="HP38" s="111"/>
      <c r="HQ38" s="111"/>
      <c r="HR38" s="111"/>
      <c r="HS38" s="111"/>
      <c r="HT38" s="111"/>
      <c r="HU38" s="111"/>
      <c r="HV38" s="111"/>
      <c r="HW38" s="111"/>
      <c r="HX38" s="111"/>
      <c r="HY38" s="111"/>
      <c r="HZ38" s="111"/>
      <c r="IA38" s="111"/>
      <c r="IB38" s="111"/>
      <c r="IC38" s="111"/>
      <c r="ID38" s="111"/>
      <c r="IE38" s="111"/>
      <c r="IF38" s="111"/>
      <c r="IG38" s="111"/>
      <c r="IH38" s="111"/>
      <c r="II38" s="111"/>
      <c r="IJ38" s="111"/>
      <c r="IK38" s="111"/>
      <c r="IL38" s="111"/>
      <c r="IM38" s="111"/>
      <c r="IN38" s="111"/>
      <c r="IO38" s="111"/>
      <c r="IP38" s="111"/>
      <c r="IQ38" s="111"/>
      <c r="IR38" s="111"/>
      <c r="IS38" s="111"/>
      <c r="IT38" s="111"/>
      <c r="IU38" s="111"/>
    </row>
    <row r="39" s="3" customFormat="1" ht="17.25" customHeight="1" spans="1:255">
      <c r="A39" s="84" t="s">
        <v>44</v>
      </c>
      <c r="B39" s="61">
        <v>26562</v>
      </c>
      <c r="C39" s="61">
        <v>26562</v>
      </c>
      <c r="D39" s="150">
        <f t="shared" si="4"/>
        <v>0</v>
      </c>
      <c r="E39" s="93"/>
      <c r="F39" s="101">
        <f t="shared" si="1"/>
        <v>26562</v>
      </c>
      <c r="G39" s="148">
        <f t="shared" si="2"/>
        <v>0</v>
      </c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11"/>
      <c r="BF39" s="111"/>
      <c r="BG39" s="111"/>
      <c r="BH39" s="111"/>
      <c r="BI39" s="111"/>
      <c r="BJ39" s="111"/>
      <c r="BK39" s="111"/>
      <c r="BL39" s="111"/>
      <c r="BM39" s="111"/>
      <c r="BN39" s="111"/>
      <c r="BO39" s="111"/>
      <c r="BP39" s="111"/>
      <c r="BQ39" s="111"/>
      <c r="BR39" s="111"/>
      <c r="BS39" s="111"/>
      <c r="BT39" s="111"/>
      <c r="BU39" s="111"/>
      <c r="BV39" s="111"/>
      <c r="BW39" s="111"/>
      <c r="BX39" s="111"/>
      <c r="BY39" s="111"/>
      <c r="BZ39" s="111"/>
      <c r="CA39" s="111"/>
      <c r="CB39" s="111"/>
      <c r="CC39" s="111"/>
      <c r="CD39" s="111"/>
      <c r="CE39" s="111"/>
      <c r="CF39" s="111"/>
      <c r="CG39" s="111"/>
      <c r="CH39" s="111"/>
      <c r="CI39" s="111"/>
      <c r="CJ39" s="111"/>
      <c r="CK39" s="111"/>
      <c r="CL39" s="111"/>
      <c r="CM39" s="111"/>
      <c r="CN39" s="111"/>
      <c r="CO39" s="111"/>
      <c r="CP39" s="111"/>
      <c r="CQ39" s="111"/>
      <c r="CR39" s="111"/>
      <c r="CS39" s="111"/>
      <c r="CT39" s="111"/>
      <c r="CU39" s="111"/>
      <c r="CV39" s="111"/>
      <c r="CW39" s="111"/>
      <c r="CX39" s="111"/>
      <c r="CY39" s="111"/>
      <c r="CZ39" s="111"/>
      <c r="DA39" s="111"/>
      <c r="DB39" s="111"/>
      <c r="DC39" s="111"/>
      <c r="DD39" s="111"/>
      <c r="DE39" s="111"/>
      <c r="DF39" s="111"/>
      <c r="DG39" s="111"/>
      <c r="DH39" s="111"/>
      <c r="DI39" s="111"/>
      <c r="DJ39" s="111"/>
      <c r="DK39" s="111"/>
      <c r="DL39" s="111"/>
      <c r="DM39" s="111"/>
      <c r="DN39" s="111"/>
      <c r="DO39" s="111"/>
      <c r="DP39" s="111"/>
      <c r="DQ39" s="111"/>
      <c r="DR39" s="111"/>
      <c r="DS39" s="111"/>
      <c r="DT39" s="111"/>
      <c r="DU39" s="111"/>
      <c r="DV39" s="111"/>
      <c r="DW39" s="111"/>
      <c r="DX39" s="111"/>
      <c r="DY39" s="111"/>
      <c r="DZ39" s="111"/>
      <c r="EA39" s="111"/>
      <c r="EB39" s="111"/>
      <c r="EC39" s="111"/>
      <c r="ED39" s="111"/>
      <c r="EE39" s="111"/>
      <c r="EF39" s="111"/>
      <c r="EG39" s="111"/>
      <c r="EH39" s="111"/>
      <c r="EI39" s="111"/>
      <c r="EJ39" s="111"/>
      <c r="EK39" s="111"/>
      <c r="EL39" s="111"/>
      <c r="EM39" s="111"/>
      <c r="EN39" s="111"/>
      <c r="EO39" s="111"/>
      <c r="EP39" s="111"/>
      <c r="EQ39" s="111"/>
      <c r="ER39" s="111"/>
      <c r="ES39" s="111"/>
      <c r="ET39" s="111"/>
      <c r="EU39" s="111"/>
      <c r="EV39" s="111"/>
      <c r="EW39" s="111"/>
      <c r="EX39" s="111"/>
      <c r="EY39" s="111"/>
      <c r="EZ39" s="111"/>
      <c r="FA39" s="111"/>
      <c r="FB39" s="111"/>
      <c r="FC39" s="111"/>
      <c r="FD39" s="111"/>
      <c r="FE39" s="111"/>
      <c r="FF39" s="111"/>
      <c r="FG39" s="111"/>
      <c r="FH39" s="111"/>
      <c r="FI39" s="111"/>
      <c r="FJ39" s="111"/>
      <c r="FK39" s="111"/>
      <c r="FL39" s="111"/>
      <c r="FM39" s="111"/>
      <c r="FN39" s="111"/>
      <c r="FO39" s="111"/>
      <c r="FP39" s="111"/>
      <c r="FQ39" s="111"/>
      <c r="FR39" s="111"/>
      <c r="FS39" s="111"/>
      <c r="FT39" s="111"/>
      <c r="FU39" s="111"/>
      <c r="FV39" s="111"/>
      <c r="FW39" s="111"/>
      <c r="FX39" s="111"/>
      <c r="FY39" s="111"/>
      <c r="FZ39" s="111"/>
      <c r="GA39" s="111"/>
      <c r="GB39" s="111"/>
      <c r="GC39" s="111"/>
      <c r="GD39" s="111"/>
      <c r="GE39" s="111"/>
      <c r="GF39" s="111"/>
      <c r="GG39" s="111"/>
      <c r="GH39" s="111"/>
      <c r="GI39" s="111"/>
      <c r="GJ39" s="111"/>
      <c r="GK39" s="111"/>
      <c r="GL39" s="111"/>
      <c r="GM39" s="111"/>
      <c r="GN39" s="111"/>
      <c r="GO39" s="111"/>
      <c r="GP39" s="111"/>
      <c r="GQ39" s="111"/>
      <c r="GR39" s="111"/>
      <c r="GS39" s="111"/>
      <c r="GT39" s="111"/>
      <c r="GU39" s="111"/>
      <c r="GV39" s="111"/>
      <c r="GW39" s="111"/>
      <c r="GX39" s="111"/>
      <c r="GY39" s="111"/>
      <c r="GZ39" s="111"/>
      <c r="HA39" s="111"/>
      <c r="HB39" s="111"/>
      <c r="HC39" s="111"/>
      <c r="HD39" s="111"/>
      <c r="HE39" s="111"/>
      <c r="HF39" s="111"/>
      <c r="HG39" s="111"/>
      <c r="HH39" s="111"/>
      <c r="HI39" s="111"/>
      <c r="HJ39" s="111"/>
      <c r="HK39" s="111"/>
      <c r="HL39" s="111"/>
      <c r="HM39" s="111"/>
      <c r="HN39" s="111"/>
      <c r="HO39" s="111"/>
      <c r="HP39" s="111"/>
      <c r="HQ39" s="111"/>
      <c r="HR39" s="111"/>
      <c r="HS39" s="111"/>
      <c r="HT39" s="111"/>
      <c r="HU39" s="111"/>
      <c r="HV39" s="111"/>
      <c r="HW39" s="111"/>
      <c r="HX39" s="111"/>
      <c r="HY39" s="111"/>
      <c r="HZ39" s="111"/>
      <c r="IA39" s="111"/>
      <c r="IB39" s="111"/>
      <c r="IC39" s="111"/>
      <c r="ID39" s="111"/>
      <c r="IE39" s="111"/>
      <c r="IF39" s="111"/>
      <c r="IG39" s="111"/>
      <c r="IH39" s="111"/>
      <c r="II39" s="111"/>
      <c r="IJ39" s="111"/>
      <c r="IK39" s="111"/>
      <c r="IL39" s="111"/>
      <c r="IM39" s="111"/>
      <c r="IN39" s="111"/>
      <c r="IO39" s="111"/>
      <c r="IP39" s="111"/>
      <c r="IQ39" s="111"/>
      <c r="IR39" s="111"/>
      <c r="IS39" s="111"/>
      <c r="IT39" s="111"/>
      <c r="IU39" s="111"/>
    </row>
    <row r="40" s="3" customFormat="1" ht="17.25" customHeight="1" spans="1:255">
      <c r="A40" s="84" t="s">
        <v>45</v>
      </c>
      <c r="B40" s="61">
        <v>118093</v>
      </c>
      <c r="C40" s="61">
        <v>299</v>
      </c>
      <c r="D40" s="150">
        <f t="shared" si="4"/>
        <v>-99.7468097177648</v>
      </c>
      <c r="E40" s="93"/>
      <c r="F40" s="101">
        <f t="shared" si="1"/>
        <v>299</v>
      </c>
      <c r="G40" s="148">
        <f t="shared" si="2"/>
        <v>-99.7468097177648</v>
      </c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1"/>
      <c r="BL40" s="111"/>
      <c r="BM40" s="111"/>
      <c r="BN40" s="111"/>
      <c r="BO40" s="111"/>
      <c r="BP40" s="111"/>
      <c r="BQ40" s="111"/>
      <c r="BR40" s="111"/>
      <c r="BS40" s="111"/>
      <c r="BT40" s="111"/>
      <c r="BU40" s="111"/>
      <c r="BV40" s="111"/>
      <c r="BW40" s="111"/>
      <c r="BX40" s="111"/>
      <c r="BY40" s="111"/>
      <c r="BZ40" s="111"/>
      <c r="CA40" s="111"/>
      <c r="CB40" s="111"/>
      <c r="CC40" s="111"/>
      <c r="CD40" s="111"/>
      <c r="CE40" s="111"/>
      <c r="CF40" s="111"/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1"/>
      <c r="CS40" s="111"/>
      <c r="CT40" s="111"/>
      <c r="CU40" s="111"/>
      <c r="CV40" s="111"/>
      <c r="CW40" s="111"/>
      <c r="CX40" s="111"/>
      <c r="CY40" s="111"/>
      <c r="CZ40" s="111"/>
      <c r="DA40" s="111"/>
      <c r="DB40" s="111"/>
      <c r="DC40" s="111"/>
      <c r="DD40" s="111"/>
      <c r="DE40" s="111"/>
      <c r="DF40" s="111"/>
      <c r="DG40" s="111"/>
      <c r="DH40" s="111"/>
      <c r="DI40" s="111"/>
      <c r="DJ40" s="111"/>
      <c r="DK40" s="111"/>
      <c r="DL40" s="111"/>
      <c r="DM40" s="111"/>
      <c r="DN40" s="111"/>
      <c r="DO40" s="111"/>
      <c r="DP40" s="111"/>
      <c r="DQ40" s="111"/>
      <c r="DR40" s="111"/>
      <c r="DS40" s="111"/>
      <c r="DT40" s="111"/>
      <c r="DU40" s="111"/>
      <c r="DV40" s="111"/>
      <c r="DW40" s="111"/>
      <c r="DX40" s="111"/>
      <c r="DY40" s="111"/>
      <c r="DZ40" s="111"/>
      <c r="EA40" s="111"/>
      <c r="EB40" s="111"/>
      <c r="EC40" s="111"/>
      <c r="ED40" s="111"/>
      <c r="EE40" s="111"/>
      <c r="EF40" s="111"/>
      <c r="EG40" s="111"/>
      <c r="EH40" s="111"/>
      <c r="EI40" s="111"/>
      <c r="EJ40" s="111"/>
      <c r="EK40" s="111"/>
      <c r="EL40" s="111"/>
      <c r="EM40" s="111"/>
      <c r="EN40" s="111"/>
      <c r="EO40" s="111"/>
      <c r="EP40" s="111"/>
      <c r="EQ40" s="111"/>
      <c r="ER40" s="111"/>
      <c r="ES40" s="111"/>
      <c r="ET40" s="111"/>
      <c r="EU40" s="111"/>
      <c r="EV40" s="111"/>
      <c r="EW40" s="111"/>
      <c r="EX40" s="111"/>
      <c r="EY40" s="111"/>
      <c r="EZ40" s="111"/>
      <c r="FA40" s="111"/>
      <c r="FB40" s="111"/>
      <c r="FC40" s="111"/>
      <c r="FD40" s="111"/>
      <c r="FE40" s="111"/>
      <c r="FF40" s="111"/>
      <c r="FG40" s="111"/>
      <c r="FH40" s="111"/>
      <c r="FI40" s="111"/>
      <c r="FJ40" s="111"/>
      <c r="FK40" s="111"/>
      <c r="FL40" s="111"/>
      <c r="FM40" s="111"/>
      <c r="FN40" s="111"/>
      <c r="FO40" s="111"/>
      <c r="FP40" s="111"/>
      <c r="FQ40" s="111"/>
      <c r="FR40" s="111"/>
      <c r="FS40" s="111"/>
      <c r="FT40" s="111"/>
      <c r="FU40" s="111"/>
      <c r="FV40" s="111"/>
      <c r="FW40" s="111"/>
      <c r="FX40" s="111"/>
      <c r="FY40" s="111"/>
      <c r="FZ40" s="111"/>
      <c r="GA40" s="111"/>
      <c r="GB40" s="111"/>
      <c r="GC40" s="111"/>
      <c r="GD40" s="111"/>
      <c r="GE40" s="111"/>
      <c r="GF40" s="111"/>
      <c r="GG40" s="111"/>
      <c r="GH40" s="111"/>
      <c r="GI40" s="111"/>
      <c r="GJ40" s="111"/>
      <c r="GK40" s="111"/>
      <c r="GL40" s="111"/>
      <c r="GM40" s="111"/>
      <c r="GN40" s="111"/>
      <c r="GO40" s="111"/>
      <c r="GP40" s="111"/>
      <c r="GQ40" s="111"/>
      <c r="GR40" s="111"/>
      <c r="GS40" s="111"/>
      <c r="GT40" s="111"/>
      <c r="GU40" s="111"/>
      <c r="GV40" s="111"/>
      <c r="GW40" s="111"/>
      <c r="GX40" s="111"/>
      <c r="GY40" s="111"/>
      <c r="GZ40" s="111"/>
      <c r="HA40" s="111"/>
      <c r="HB40" s="111"/>
      <c r="HC40" s="111"/>
      <c r="HD40" s="111"/>
      <c r="HE40" s="111"/>
      <c r="HF40" s="111"/>
      <c r="HG40" s="111"/>
      <c r="HH40" s="111"/>
      <c r="HI40" s="111"/>
      <c r="HJ40" s="111"/>
      <c r="HK40" s="111"/>
      <c r="HL40" s="111"/>
      <c r="HM40" s="111"/>
      <c r="HN40" s="111"/>
      <c r="HO40" s="111"/>
      <c r="HP40" s="111"/>
      <c r="HQ40" s="111"/>
      <c r="HR40" s="111"/>
      <c r="HS40" s="111"/>
      <c r="HT40" s="111"/>
      <c r="HU40" s="111"/>
      <c r="HV40" s="111"/>
      <c r="HW40" s="111"/>
      <c r="HX40" s="111"/>
      <c r="HY40" s="111"/>
      <c r="HZ40" s="111"/>
      <c r="IA40" s="111"/>
      <c r="IB40" s="111"/>
      <c r="IC40" s="111"/>
      <c r="ID40" s="111"/>
      <c r="IE40" s="111"/>
      <c r="IF40" s="111"/>
      <c r="IG40" s="111"/>
      <c r="IH40" s="111"/>
      <c r="II40" s="111"/>
      <c r="IJ40" s="111"/>
      <c r="IK40" s="111"/>
      <c r="IL40" s="111"/>
      <c r="IM40" s="111"/>
      <c r="IN40" s="111"/>
      <c r="IO40" s="111"/>
      <c r="IP40" s="111"/>
      <c r="IQ40" s="111"/>
      <c r="IR40" s="111"/>
      <c r="IS40" s="111"/>
      <c r="IT40" s="111"/>
      <c r="IU40" s="111"/>
    </row>
    <row r="41" s="3" customFormat="1" ht="17.25" customHeight="1" spans="1:255">
      <c r="A41" s="60" t="s">
        <v>46</v>
      </c>
      <c r="B41" s="61">
        <v>122384</v>
      </c>
      <c r="C41" s="61">
        <v>35938</v>
      </c>
      <c r="D41" s="150">
        <f t="shared" si="4"/>
        <v>-70.6350503333769</v>
      </c>
      <c r="E41" s="93"/>
      <c r="F41" s="101">
        <f t="shared" si="1"/>
        <v>35938</v>
      </c>
      <c r="G41" s="148">
        <f t="shared" si="2"/>
        <v>-70.6350503333769</v>
      </c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1"/>
      <c r="BL41" s="111"/>
      <c r="BM41" s="111"/>
      <c r="BN41" s="111"/>
      <c r="BO41" s="111"/>
      <c r="BP41" s="111"/>
      <c r="BQ41" s="111"/>
      <c r="BR41" s="111"/>
      <c r="BS41" s="111"/>
      <c r="BT41" s="111"/>
      <c r="BU41" s="111"/>
      <c r="BV41" s="111"/>
      <c r="BW41" s="11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1"/>
      <c r="DG41" s="111"/>
      <c r="DH41" s="111"/>
      <c r="DI41" s="111"/>
      <c r="DJ41" s="111"/>
      <c r="DK41" s="111"/>
      <c r="DL41" s="111"/>
      <c r="DM41" s="111"/>
      <c r="DN41" s="111"/>
      <c r="DO41" s="111"/>
      <c r="DP41" s="111"/>
      <c r="DQ41" s="111"/>
      <c r="DR41" s="111"/>
      <c r="DS41" s="111"/>
      <c r="DT41" s="111"/>
      <c r="DU41" s="111"/>
      <c r="DV41" s="111"/>
      <c r="DW41" s="111"/>
      <c r="DX41" s="111"/>
      <c r="DY41" s="111"/>
      <c r="DZ41" s="111"/>
      <c r="EA41" s="111"/>
      <c r="EB41" s="111"/>
      <c r="EC41" s="111"/>
      <c r="ED41" s="111"/>
      <c r="EE41" s="111"/>
      <c r="EF41" s="111"/>
      <c r="EG41" s="111"/>
      <c r="EH41" s="111"/>
      <c r="EI41" s="111"/>
      <c r="EJ41" s="111"/>
      <c r="EK41" s="111"/>
      <c r="EL41" s="111"/>
      <c r="EM41" s="111"/>
      <c r="EN41" s="111"/>
      <c r="EO41" s="111"/>
      <c r="EP41" s="111"/>
      <c r="EQ41" s="111"/>
      <c r="ER41" s="111"/>
      <c r="ES41" s="111"/>
      <c r="ET41" s="111"/>
      <c r="EU41" s="111"/>
      <c r="EV41" s="111"/>
      <c r="EW41" s="111"/>
      <c r="EX41" s="111"/>
      <c r="EY41" s="111"/>
      <c r="EZ41" s="111"/>
      <c r="FA41" s="111"/>
      <c r="FB41" s="111"/>
      <c r="FC41" s="111"/>
      <c r="FD41" s="111"/>
      <c r="FE41" s="111"/>
      <c r="FF41" s="111"/>
      <c r="FG41" s="111"/>
      <c r="FH41" s="111"/>
      <c r="FI41" s="111"/>
      <c r="FJ41" s="111"/>
      <c r="FK41" s="111"/>
      <c r="FL41" s="111"/>
      <c r="FM41" s="111"/>
      <c r="FN41" s="111"/>
      <c r="FO41" s="111"/>
      <c r="FP41" s="111"/>
      <c r="FQ41" s="111"/>
      <c r="FR41" s="111"/>
      <c r="FS41" s="111"/>
      <c r="FT41" s="111"/>
      <c r="FU41" s="111"/>
      <c r="FV41" s="111"/>
      <c r="FW41" s="111"/>
      <c r="FX41" s="111"/>
      <c r="FY41" s="111"/>
      <c r="FZ41" s="111"/>
      <c r="GA41" s="111"/>
      <c r="GB41" s="111"/>
      <c r="GC41" s="111"/>
      <c r="GD41" s="111"/>
      <c r="GE41" s="111"/>
      <c r="GF41" s="111"/>
      <c r="GG41" s="111"/>
      <c r="GH41" s="111"/>
      <c r="GI41" s="111"/>
      <c r="GJ41" s="111"/>
      <c r="GK41" s="111"/>
      <c r="GL41" s="111"/>
      <c r="GM41" s="111"/>
      <c r="GN41" s="111"/>
      <c r="GO41" s="111"/>
      <c r="GP41" s="111"/>
      <c r="GQ41" s="111"/>
      <c r="GR41" s="111"/>
      <c r="GS41" s="111"/>
      <c r="GT41" s="111"/>
      <c r="GU41" s="111"/>
      <c r="GV41" s="111"/>
      <c r="GW41" s="111"/>
      <c r="GX41" s="111"/>
      <c r="GY41" s="111"/>
      <c r="GZ41" s="111"/>
      <c r="HA41" s="111"/>
      <c r="HB41" s="111"/>
      <c r="HC41" s="111"/>
      <c r="HD41" s="111"/>
      <c r="HE41" s="111"/>
      <c r="HF41" s="111"/>
      <c r="HG41" s="111"/>
      <c r="HH41" s="111"/>
      <c r="HI41" s="111"/>
      <c r="HJ41" s="111"/>
      <c r="HK41" s="111"/>
      <c r="HL41" s="111"/>
      <c r="HM41" s="111"/>
      <c r="HN41" s="111"/>
      <c r="HO41" s="111"/>
      <c r="HP41" s="111"/>
      <c r="HQ41" s="111"/>
      <c r="HR41" s="111"/>
      <c r="HS41" s="111"/>
      <c r="HT41" s="111"/>
      <c r="HU41" s="111"/>
      <c r="HV41" s="111"/>
      <c r="HW41" s="111"/>
      <c r="HX41" s="111"/>
      <c r="HY41" s="111"/>
      <c r="HZ41" s="111"/>
      <c r="IA41" s="111"/>
      <c r="IB41" s="111"/>
      <c r="IC41" s="111"/>
      <c r="ID41" s="111"/>
      <c r="IE41" s="111"/>
      <c r="IF41" s="111"/>
      <c r="IG41" s="111"/>
      <c r="IH41" s="111"/>
      <c r="II41" s="111"/>
      <c r="IJ41" s="111"/>
      <c r="IK41" s="111"/>
      <c r="IL41" s="111"/>
      <c r="IM41" s="111"/>
      <c r="IN41" s="111"/>
      <c r="IO41" s="111"/>
      <c r="IP41" s="111"/>
      <c r="IQ41" s="111"/>
      <c r="IR41" s="111"/>
      <c r="IS41" s="111"/>
      <c r="IT41" s="111"/>
      <c r="IU41" s="111"/>
    </row>
    <row r="42" s="3" customFormat="1" ht="17.25" customHeight="1" spans="1:255">
      <c r="A42" s="60" t="s">
        <v>47</v>
      </c>
      <c r="B42" s="61">
        <v>74120</v>
      </c>
      <c r="C42" s="61">
        <v>41559</v>
      </c>
      <c r="D42" s="150">
        <f t="shared" si="4"/>
        <v>-43.9301133297356</v>
      </c>
      <c r="E42" s="93"/>
      <c r="F42" s="101">
        <f t="shared" si="1"/>
        <v>41559</v>
      </c>
      <c r="G42" s="148">
        <f t="shared" si="2"/>
        <v>-43.9301133297356</v>
      </c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  <c r="EK42" s="111"/>
      <c r="EL42" s="111"/>
      <c r="EM42" s="111"/>
      <c r="EN42" s="111"/>
      <c r="EO42" s="111"/>
      <c r="EP42" s="111"/>
      <c r="EQ42" s="111"/>
      <c r="ER42" s="111"/>
      <c r="ES42" s="111"/>
      <c r="ET42" s="111"/>
      <c r="EU42" s="111"/>
      <c r="EV42" s="111"/>
      <c r="EW42" s="111"/>
      <c r="EX42" s="111"/>
      <c r="EY42" s="111"/>
      <c r="EZ42" s="111"/>
      <c r="FA42" s="111"/>
      <c r="FB42" s="111"/>
      <c r="FC42" s="111"/>
      <c r="FD42" s="111"/>
      <c r="FE42" s="111"/>
      <c r="FF42" s="111"/>
      <c r="FG42" s="111"/>
      <c r="FH42" s="111"/>
      <c r="FI42" s="111"/>
      <c r="FJ42" s="111"/>
      <c r="FK42" s="111"/>
      <c r="FL42" s="111"/>
      <c r="FM42" s="111"/>
      <c r="FN42" s="111"/>
      <c r="FO42" s="111"/>
      <c r="FP42" s="111"/>
      <c r="FQ42" s="111"/>
      <c r="FR42" s="111"/>
      <c r="FS42" s="111"/>
      <c r="FT42" s="111"/>
      <c r="FU42" s="111"/>
      <c r="FV42" s="111"/>
      <c r="FW42" s="111"/>
      <c r="FX42" s="111"/>
      <c r="FY42" s="111"/>
      <c r="FZ42" s="111"/>
      <c r="GA42" s="111"/>
      <c r="GB42" s="111"/>
      <c r="GC42" s="111"/>
      <c r="GD42" s="111"/>
      <c r="GE42" s="111"/>
      <c r="GF42" s="111"/>
      <c r="GG42" s="111"/>
      <c r="GH42" s="111"/>
      <c r="GI42" s="111"/>
      <c r="GJ42" s="111"/>
      <c r="GK42" s="111"/>
      <c r="GL42" s="111"/>
      <c r="GM42" s="111"/>
      <c r="GN42" s="111"/>
      <c r="GO42" s="111"/>
      <c r="GP42" s="111"/>
      <c r="GQ42" s="111"/>
      <c r="GR42" s="111"/>
      <c r="GS42" s="111"/>
      <c r="GT42" s="111"/>
      <c r="GU42" s="111"/>
      <c r="GV42" s="111"/>
      <c r="GW42" s="111"/>
      <c r="GX42" s="111"/>
      <c r="GY42" s="111"/>
      <c r="GZ42" s="111"/>
      <c r="HA42" s="111"/>
      <c r="HB42" s="111"/>
      <c r="HC42" s="111"/>
      <c r="HD42" s="111"/>
      <c r="HE42" s="111"/>
      <c r="HF42" s="111"/>
      <c r="HG42" s="111"/>
      <c r="HH42" s="111"/>
      <c r="HI42" s="111"/>
      <c r="HJ42" s="111"/>
      <c r="HK42" s="111"/>
      <c r="HL42" s="111"/>
      <c r="HM42" s="111"/>
      <c r="HN42" s="111"/>
      <c r="HO42" s="111"/>
      <c r="HP42" s="111"/>
      <c r="HQ42" s="111"/>
      <c r="HR42" s="111"/>
      <c r="HS42" s="111"/>
      <c r="HT42" s="111"/>
      <c r="HU42" s="111"/>
      <c r="HV42" s="111"/>
      <c r="HW42" s="111"/>
      <c r="HX42" s="111"/>
      <c r="HY42" s="111"/>
      <c r="HZ42" s="111"/>
      <c r="IA42" s="111"/>
      <c r="IB42" s="111"/>
      <c r="IC42" s="111"/>
      <c r="ID42" s="111"/>
      <c r="IE42" s="111"/>
      <c r="IF42" s="111"/>
      <c r="IG42" s="111"/>
      <c r="IH42" s="111"/>
      <c r="II42" s="111"/>
      <c r="IJ42" s="111"/>
      <c r="IK42" s="111"/>
      <c r="IL42" s="111"/>
      <c r="IM42" s="111"/>
      <c r="IN42" s="111"/>
      <c r="IO42" s="111"/>
      <c r="IP42" s="111"/>
      <c r="IQ42" s="111"/>
      <c r="IR42" s="111"/>
      <c r="IS42" s="111"/>
      <c r="IT42" s="111"/>
      <c r="IU42" s="111"/>
    </row>
    <row r="43" s="3" customFormat="1" ht="17.25" customHeight="1" spans="1:255">
      <c r="A43" s="60" t="s">
        <v>48</v>
      </c>
      <c r="B43" s="61">
        <v>23079</v>
      </c>
      <c r="C43" s="61">
        <v>112061</v>
      </c>
      <c r="D43" s="150">
        <f t="shared" si="4"/>
        <v>385.553966809654</v>
      </c>
      <c r="E43" s="93"/>
      <c r="F43" s="101">
        <f t="shared" si="1"/>
        <v>112061</v>
      </c>
      <c r="G43" s="148">
        <f t="shared" si="2"/>
        <v>385.553966809654</v>
      </c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/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11"/>
      <c r="GR43" s="111"/>
      <c r="GS43" s="111"/>
      <c r="GT43" s="111"/>
      <c r="GU43" s="111"/>
      <c r="GV43" s="111"/>
      <c r="GW43" s="111"/>
      <c r="GX43" s="111"/>
      <c r="GY43" s="111"/>
      <c r="GZ43" s="111"/>
      <c r="HA43" s="111"/>
      <c r="HB43" s="111"/>
      <c r="HC43" s="111"/>
      <c r="HD43" s="111"/>
      <c r="HE43" s="111"/>
      <c r="HF43" s="111"/>
      <c r="HG43" s="111"/>
      <c r="HH43" s="111"/>
      <c r="HI43" s="111"/>
      <c r="HJ43" s="111"/>
      <c r="HK43" s="111"/>
      <c r="HL43" s="111"/>
      <c r="HM43" s="111"/>
      <c r="HN43" s="111"/>
      <c r="HO43" s="111"/>
      <c r="HP43" s="111"/>
      <c r="HQ43" s="111"/>
      <c r="HR43" s="111"/>
      <c r="HS43" s="111"/>
      <c r="HT43" s="111"/>
      <c r="HU43" s="111"/>
      <c r="HV43" s="111"/>
      <c r="HW43" s="111"/>
      <c r="HX43" s="111"/>
      <c r="HY43" s="111"/>
      <c r="HZ43" s="111"/>
      <c r="IA43" s="111"/>
      <c r="IB43" s="111"/>
      <c r="IC43" s="111"/>
      <c r="ID43" s="111"/>
      <c r="IE43" s="111"/>
      <c r="IF43" s="111"/>
      <c r="IG43" s="111"/>
      <c r="IH43" s="111"/>
      <c r="II43" s="111"/>
      <c r="IJ43" s="111"/>
      <c r="IK43" s="111"/>
      <c r="IL43" s="111"/>
      <c r="IM43" s="111"/>
      <c r="IN43" s="111"/>
      <c r="IO43" s="111"/>
      <c r="IP43" s="111"/>
      <c r="IQ43" s="111"/>
      <c r="IR43" s="111"/>
      <c r="IS43" s="111"/>
      <c r="IT43" s="111"/>
      <c r="IU43" s="111"/>
    </row>
    <row r="44" s="3" customFormat="1" ht="17.25" customHeight="1" spans="1:255">
      <c r="A44" s="60" t="s">
        <v>49</v>
      </c>
      <c r="B44" s="61">
        <v>40224</v>
      </c>
      <c r="C44" s="61">
        <v>56141</v>
      </c>
      <c r="D44" s="150">
        <f t="shared" si="4"/>
        <v>39.5709029435163</v>
      </c>
      <c r="E44" s="93"/>
      <c r="F44" s="101">
        <f t="shared" si="1"/>
        <v>56141</v>
      </c>
      <c r="G44" s="148">
        <f t="shared" si="2"/>
        <v>39.5709029435163</v>
      </c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1"/>
      <c r="BZ44" s="111"/>
      <c r="CA44" s="111"/>
      <c r="CB44" s="111"/>
      <c r="CC44" s="111"/>
      <c r="CD44" s="111"/>
      <c r="CE44" s="111"/>
      <c r="CF44" s="111"/>
      <c r="CG44" s="111"/>
      <c r="CH44" s="111"/>
      <c r="CI44" s="111"/>
      <c r="CJ44" s="111"/>
      <c r="CK44" s="111"/>
      <c r="CL44" s="111"/>
      <c r="CM44" s="111"/>
      <c r="CN44" s="111"/>
      <c r="CO44" s="111"/>
      <c r="CP44" s="111"/>
      <c r="CQ44" s="111"/>
      <c r="CR44" s="111"/>
      <c r="CS44" s="111"/>
      <c r="CT44" s="111"/>
      <c r="CU44" s="111"/>
      <c r="CV44" s="111"/>
      <c r="CW44" s="111"/>
      <c r="CX44" s="111"/>
      <c r="CY44" s="111"/>
      <c r="CZ44" s="111"/>
      <c r="DA44" s="111"/>
      <c r="DB44" s="111"/>
      <c r="DC44" s="111"/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11"/>
      <c r="DT44" s="111"/>
      <c r="DU44" s="111"/>
      <c r="DV44" s="111"/>
      <c r="DW44" s="111"/>
      <c r="DX44" s="111"/>
      <c r="DY44" s="111"/>
      <c r="DZ44" s="111"/>
      <c r="EA44" s="111"/>
      <c r="EB44" s="111"/>
      <c r="EC44" s="111"/>
      <c r="ED44" s="111"/>
      <c r="EE44" s="111"/>
      <c r="EF44" s="111"/>
      <c r="EG44" s="111"/>
      <c r="EH44" s="111"/>
      <c r="EI44" s="111"/>
      <c r="EJ44" s="111"/>
      <c r="EK44" s="111"/>
      <c r="EL44" s="111"/>
      <c r="EM44" s="111"/>
      <c r="EN44" s="111"/>
      <c r="EO44" s="111"/>
      <c r="EP44" s="111"/>
      <c r="EQ44" s="111"/>
      <c r="ER44" s="111"/>
      <c r="ES44" s="111"/>
      <c r="ET44" s="111"/>
      <c r="EU44" s="111"/>
      <c r="EV44" s="111"/>
      <c r="EW44" s="111"/>
      <c r="EX44" s="111"/>
      <c r="EY44" s="111"/>
      <c r="EZ44" s="111"/>
      <c r="FA44" s="111"/>
      <c r="FB44" s="111"/>
      <c r="FC44" s="111"/>
      <c r="FD44" s="111"/>
      <c r="FE44" s="111"/>
      <c r="FF44" s="111"/>
      <c r="FG44" s="111"/>
      <c r="FH44" s="111"/>
      <c r="FI44" s="111"/>
      <c r="FJ44" s="111"/>
      <c r="FK44" s="111"/>
      <c r="FL44" s="111"/>
      <c r="FM44" s="111"/>
      <c r="FN44" s="111"/>
      <c r="FO44" s="111"/>
      <c r="FP44" s="111"/>
      <c r="FQ44" s="111"/>
      <c r="FR44" s="111"/>
      <c r="FS44" s="111"/>
      <c r="FT44" s="111"/>
      <c r="FU44" s="111"/>
      <c r="FV44" s="111"/>
      <c r="FW44" s="111"/>
      <c r="FX44" s="111"/>
      <c r="FY44" s="111"/>
      <c r="FZ44" s="111"/>
      <c r="GA44" s="111"/>
      <c r="GB44" s="111"/>
      <c r="GC44" s="111"/>
      <c r="GD44" s="111"/>
      <c r="GE44" s="111"/>
      <c r="GF44" s="111"/>
      <c r="GG44" s="111"/>
      <c r="GH44" s="111"/>
      <c r="GI44" s="111"/>
      <c r="GJ44" s="111"/>
      <c r="GK44" s="111"/>
      <c r="GL44" s="111"/>
      <c r="GM44" s="111"/>
      <c r="GN44" s="111"/>
      <c r="GO44" s="111"/>
      <c r="GP44" s="111"/>
      <c r="GQ44" s="111"/>
      <c r="GR44" s="111"/>
      <c r="GS44" s="111"/>
      <c r="GT44" s="111"/>
      <c r="GU44" s="111"/>
      <c r="GV44" s="111"/>
      <c r="GW44" s="111"/>
      <c r="GX44" s="111"/>
      <c r="GY44" s="111"/>
      <c r="GZ44" s="111"/>
      <c r="HA44" s="111"/>
      <c r="HB44" s="111"/>
      <c r="HC44" s="111"/>
      <c r="HD44" s="111"/>
      <c r="HE44" s="111"/>
      <c r="HF44" s="111"/>
      <c r="HG44" s="111"/>
      <c r="HH44" s="111"/>
      <c r="HI44" s="111"/>
      <c r="HJ44" s="111"/>
      <c r="HK44" s="111"/>
      <c r="HL44" s="111"/>
      <c r="HM44" s="111"/>
      <c r="HN44" s="111"/>
      <c r="HO44" s="111"/>
      <c r="HP44" s="111"/>
      <c r="HQ44" s="111"/>
      <c r="HR44" s="111"/>
      <c r="HS44" s="111"/>
      <c r="HT44" s="111"/>
      <c r="HU44" s="111"/>
      <c r="HV44" s="111"/>
      <c r="HW44" s="111"/>
      <c r="HX44" s="111"/>
      <c r="HY44" s="111"/>
      <c r="HZ44" s="111"/>
      <c r="IA44" s="111"/>
      <c r="IB44" s="111"/>
      <c r="IC44" s="111"/>
      <c r="ID44" s="111"/>
      <c r="IE44" s="111"/>
      <c r="IF44" s="111"/>
      <c r="IG44" s="111"/>
      <c r="IH44" s="111"/>
      <c r="II44" s="111"/>
      <c r="IJ44" s="111"/>
      <c r="IK44" s="111"/>
      <c r="IL44" s="111"/>
      <c r="IM44" s="111"/>
      <c r="IN44" s="111"/>
      <c r="IO44" s="111"/>
      <c r="IP44" s="111"/>
      <c r="IQ44" s="111"/>
      <c r="IR44" s="111"/>
      <c r="IS44" s="111"/>
      <c r="IT44" s="111"/>
      <c r="IU44" s="111"/>
    </row>
    <row r="45" s="111" customFormat="1" ht="17.25" customHeight="1" spans="1:7">
      <c r="A45" s="65" t="s">
        <v>50</v>
      </c>
      <c r="B45" s="66">
        <f>B35+B36+B38</f>
        <v>1221277</v>
      </c>
      <c r="C45" s="66">
        <f>C35+C36+C38</f>
        <v>1108612</v>
      </c>
      <c r="D45" s="152">
        <f t="shared" si="4"/>
        <v>-9.2251798731983</v>
      </c>
      <c r="E45" s="66">
        <f>E35+E36+E38</f>
        <v>18400</v>
      </c>
      <c r="F45" s="83">
        <f t="shared" si="1"/>
        <v>1127012</v>
      </c>
      <c r="G45" s="146">
        <f t="shared" si="2"/>
        <v>-7.71856016284594</v>
      </c>
    </row>
    <row r="46" s="70" customFormat="1" spans="4:5">
      <c r="D46" s="145"/>
      <c r="E46" s="145"/>
    </row>
    <row r="47" s="70" customFormat="1" spans="4:5">
      <c r="D47" s="145"/>
      <c r="E47" s="145"/>
    </row>
    <row r="48" s="70" customFormat="1" spans="4:5">
      <c r="D48" s="145"/>
      <c r="E48" s="145"/>
    </row>
  </sheetData>
  <mergeCells count="5">
    <mergeCell ref="A2:G2"/>
    <mergeCell ref="C4:D4"/>
    <mergeCell ref="E4:G4"/>
    <mergeCell ref="A4:A5"/>
    <mergeCell ref="B4:B5"/>
  </mergeCells>
  <printOptions horizontalCentered="1" verticalCentered="1"/>
  <pageMargins left="0.393055555555556" right="0.393055555555556" top="0.590277777777778" bottom="0.590277777777778" header="0.297916666666667" footer="0.297916666666667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68"/>
  <sheetViews>
    <sheetView workbookViewId="0">
      <selection activeCell="K1" sqref="A$1:N$1048576"/>
    </sheetView>
  </sheetViews>
  <sheetFormatPr defaultColWidth="9" defaultRowHeight="14.25"/>
  <cols>
    <col min="1" max="1" width="27.875" style="70" customWidth="1"/>
    <col min="2" max="3" width="11.625" style="70" customWidth="1"/>
    <col min="4" max="10" width="11.625" style="70" hidden="1" customWidth="1" outlineLevel="1"/>
    <col min="11" max="11" width="11.625" style="70" customWidth="1" collapsed="1"/>
    <col min="12" max="14" width="11.625" style="70" customWidth="1"/>
    <col min="15" max="15" width="9" style="70"/>
    <col min="16" max="19" width="9" style="70" hidden="1" customWidth="1" outlineLevel="1"/>
    <col min="20" max="20" width="13.25" style="70" hidden="1" customWidth="1" outlineLevel="1"/>
    <col min="21" max="21" width="9" style="70" collapsed="1"/>
    <col min="22" max="22" width="9" style="70"/>
    <col min="23" max="25" width="9" style="70" hidden="1" customWidth="1" outlineLevel="1"/>
    <col min="26" max="26" width="9" style="70" collapsed="1"/>
    <col min="27" max="28" width="9" style="70"/>
    <col min="29" max="29" width="13.875" style="70" hidden="1" customWidth="1" outlineLevel="1"/>
    <col min="30" max="30" width="9" style="70" collapsed="1"/>
    <col min="31" max="16384" width="9" style="70"/>
  </cols>
  <sheetData>
    <row r="1" s="70" customFormat="1" ht="18.75" customHeight="1" spans="1:14">
      <c r="A1" s="54" t="s">
        <v>51</v>
      </c>
      <c r="B1" s="54"/>
      <c r="C1" s="54"/>
      <c r="D1" s="54"/>
      <c r="E1" s="54"/>
      <c r="F1" s="54"/>
      <c r="G1" s="54"/>
      <c r="H1" s="54"/>
      <c r="I1" s="55"/>
      <c r="J1" s="55"/>
      <c r="K1" s="55"/>
      <c r="L1" s="55"/>
      <c r="M1" s="55"/>
      <c r="N1" s="55"/>
    </row>
    <row r="2" s="70" customFormat="1" ht="33" customHeight="1" spans="1:14">
      <c r="A2" s="56" t="s">
        <v>52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="70" customFormat="1" ht="17.25" customHeight="1" spans="1:14">
      <c r="A3" s="57"/>
      <c r="B3" s="57"/>
      <c r="C3" s="57"/>
      <c r="D3" s="57"/>
      <c r="E3" s="57"/>
      <c r="F3" s="57"/>
      <c r="G3" s="57"/>
      <c r="H3" s="57"/>
      <c r="I3" s="73"/>
      <c r="J3" s="73"/>
      <c r="L3" s="132"/>
      <c r="M3" s="132"/>
      <c r="N3" s="133" t="s">
        <v>2</v>
      </c>
    </row>
    <row r="4" s="111" customFormat="1" ht="25" customHeight="1" spans="1:25">
      <c r="A4" s="74" t="s">
        <v>53</v>
      </c>
      <c r="B4" s="16" t="s">
        <v>4</v>
      </c>
      <c r="C4" s="65" t="s">
        <v>5</v>
      </c>
      <c r="D4" s="65"/>
      <c r="E4" s="65"/>
      <c r="F4" s="65"/>
      <c r="G4" s="65"/>
      <c r="H4" s="65"/>
      <c r="I4" s="65"/>
      <c r="J4" s="65"/>
      <c r="K4" s="65"/>
      <c r="L4" s="65" t="s">
        <v>6</v>
      </c>
      <c r="M4" s="65"/>
      <c r="N4" s="65"/>
      <c r="P4" s="134" t="s">
        <v>54</v>
      </c>
      <c r="Q4" s="128" t="s">
        <v>55</v>
      </c>
      <c r="R4" s="128" t="s">
        <v>56</v>
      </c>
      <c r="S4" s="128" t="s">
        <v>57</v>
      </c>
      <c r="T4" s="134" t="s">
        <v>58</v>
      </c>
      <c r="W4" s="134" t="s">
        <v>59</v>
      </c>
      <c r="Y4" s="134" t="s">
        <v>60</v>
      </c>
    </row>
    <row r="5" s="111" customFormat="1" ht="25" customHeight="1" spans="1:25">
      <c r="A5" s="20"/>
      <c r="B5" s="19"/>
      <c r="C5" s="20" t="s">
        <v>7</v>
      </c>
      <c r="D5" s="77"/>
      <c r="E5" s="77"/>
      <c r="F5" s="77"/>
      <c r="G5" s="77"/>
      <c r="H5" s="77"/>
      <c r="I5" s="77"/>
      <c r="J5" s="77"/>
      <c r="K5" s="23" t="s">
        <v>8</v>
      </c>
      <c r="L5" s="17" t="s">
        <v>9</v>
      </c>
      <c r="M5" s="17" t="s">
        <v>10</v>
      </c>
      <c r="N5" s="17" t="s">
        <v>8</v>
      </c>
      <c r="P5" s="134"/>
      <c r="Q5" s="128"/>
      <c r="R5" s="128"/>
      <c r="S5" s="128"/>
      <c r="T5" s="134"/>
      <c r="W5" s="134"/>
      <c r="Y5" s="134"/>
    </row>
    <row r="6" s="111" customFormat="1" ht="54" customHeight="1" spans="1:25">
      <c r="A6" s="20"/>
      <c r="B6" s="23"/>
      <c r="C6" s="20"/>
      <c r="D6" s="17" t="s">
        <v>61</v>
      </c>
      <c r="E6" s="17" t="s">
        <v>62</v>
      </c>
      <c r="F6" s="17" t="s">
        <v>63</v>
      </c>
      <c r="G6" s="17" t="s">
        <v>64</v>
      </c>
      <c r="H6" s="17" t="s">
        <v>65</v>
      </c>
      <c r="I6" s="17" t="s">
        <v>66</v>
      </c>
      <c r="J6" s="24" t="s">
        <v>67</v>
      </c>
      <c r="K6" s="17"/>
      <c r="L6" s="17"/>
      <c r="M6" s="17"/>
      <c r="N6" s="17"/>
      <c r="P6" s="134"/>
      <c r="Q6" s="128"/>
      <c r="R6" s="128"/>
      <c r="S6" s="128"/>
      <c r="T6" s="134"/>
      <c r="W6" s="134"/>
      <c r="Y6" s="134"/>
    </row>
    <row r="7" s="111" customFormat="1" ht="20.1" customHeight="1" spans="1:29">
      <c r="A7" s="78" t="s">
        <v>68</v>
      </c>
      <c r="B7" s="80">
        <v>86017</v>
      </c>
      <c r="C7" s="80">
        <f t="shared" ref="C7:C38" si="0">D7+I7+J7</f>
        <v>144777</v>
      </c>
      <c r="D7" s="80">
        <f t="shared" ref="D7:D38" si="1">SUM(E7:H7)</f>
        <v>752</v>
      </c>
      <c r="E7" s="80">
        <v>668</v>
      </c>
      <c r="F7" s="80">
        <v>84</v>
      </c>
      <c r="G7" s="80"/>
      <c r="H7" s="80"/>
      <c r="I7" s="92">
        <v>138968</v>
      </c>
      <c r="J7" s="92">
        <v>5057</v>
      </c>
      <c r="K7" s="135">
        <f>(C7-B7)/B7*100</f>
        <v>68.3120778450771</v>
      </c>
      <c r="L7" s="135"/>
      <c r="M7" s="136">
        <f>C7+L7</f>
        <v>144777</v>
      </c>
      <c r="N7" s="135">
        <f>(M7-B7)/B7*100</f>
        <v>68.3120778450771</v>
      </c>
      <c r="P7" s="137">
        <f t="shared" ref="P7:P38" si="2">SUM(Q7:S7)</f>
        <v>112617</v>
      </c>
      <c r="Q7" s="86">
        <v>109678</v>
      </c>
      <c r="R7" s="86">
        <v>40</v>
      </c>
      <c r="S7" s="86">
        <v>2899</v>
      </c>
      <c r="T7" s="86">
        <v>243</v>
      </c>
      <c r="W7" s="137">
        <v>977</v>
      </c>
      <c r="Y7" s="86">
        <f t="shared" ref="Y7:Y38" si="3">P7-W7</f>
        <v>111640</v>
      </c>
      <c r="AC7" s="96">
        <v>137895.35</v>
      </c>
    </row>
    <row r="8" s="111" customFormat="1" ht="20.1" customHeight="1" spans="1:29">
      <c r="A8" s="78" t="s">
        <v>69</v>
      </c>
      <c r="B8" s="61"/>
      <c r="C8" s="80">
        <f t="shared" si="0"/>
        <v>0</v>
      </c>
      <c r="D8" s="80">
        <f t="shared" si="1"/>
        <v>0</v>
      </c>
      <c r="E8" s="61"/>
      <c r="F8" s="61"/>
      <c r="G8" s="61"/>
      <c r="H8" s="61"/>
      <c r="I8" s="92"/>
      <c r="J8" s="92"/>
      <c r="K8" s="135"/>
      <c r="L8" s="135"/>
      <c r="M8" s="136">
        <f t="shared" ref="M8:M38" si="4">C8+L8</f>
        <v>0</v>
      </c>
      <c r="N8" s="135"/>
      <c r="P8" s="137">
        <f t="shared" si="2"/>
        <v>0</v>
      </c>
      <c r="Q8" s="86"/>
      <c r="R8" s="86"/>
      <c r="S8" s="86"/>
      <c r="T8" s="86"/>
      <c r="W8" s="137"/>
      <c r="Y8" s="86">
        <f t="shared" si="3"/>
        <v>0</v>
      </c>
      <c r="AC8" s="92"/>
    </row>
    <row r="9" s="111" customFormat="1" ht="20.1" customHeight="1" spans="1:29">
      <c r="A9" s="78" t="s">
        <v>70</v>
      </c>
      <c r="B9" s="80">
        <v>428</v>
      </c>
      <c r="C9" s="80">
        <f t="shared" si="0"/>
        <v>437</v>
      </c>
      <c r="D9" s="80">
        <f t="shared" si="1"/>
        <v>153</v>
      </c>
      <c r="E9" s="80">
        <v>100</v>
      </c>
      <c r="F9" s="80">
        <v>53</v>
      </c>
      <c r="G9" s="80"/>
      <c r="H9" s="80"/>
      <c r="I9" s="92">
        <v>284</v>
      </c>
      <c r="J9" s="92"/>
      <c r="K9" s="135">
        <f t="shared" ref="K8:K38" si="5">(C9-B9)/B9*100</f>
        <v>2.10280373831776</v>
      </c>
      <c r="L9" s="135"/>
      <c r="M9" s="136">
        <f t="shared" si="4"/>
        <v>437</v>
      </c>
      <c r="N9" s="135">
        <f t="shared" ref="N8:N38" si="6">(M9-B9)/B9*100</f>
        <v>2.10280373831776</v>
      </c>
      <c r="P9" s="137">
        <f t="shared" si="2"/>
        <v>331</v>
      </c>
      <c r="Q9" s="86">
        <v>130</v>
      </c>
      <c r="R9" s="86"/>
      <c r="S9" s="86">
        <v>201</v>
      </c>
      <c r="T9" s="86"/>
      <c r="W9" s="137"/>
      <c r="Y9" s="86">
        <f t="shared" si="3"/>
        <v>331</v>
      </c>
      <c r="AC9" s="92">
        <v>284</v>
      </c>
    </row>
    <row r="10" s="111" customFormat="1" ht="20.1" customHeight="1" spans="1:29">
      <c r="A10" s="78" t="s">
        <v>71</v>
      </c>
      <c r="B10" s="80">
        <v>11401</v>
      </c>
      <c r="C10" s="80">
        <f t="shared" si="0"/>
        <v>12970</v>
      </c>
      <c r="D10" s="80">
        <f t="shared" si="1"/>
        <v>856</v>
      </c>
      <c r="E10" s="80">
        <v>821</v>
      </c>
      <c r="F10" s="80">
        <v>35</v>
      </c>
      <c r="G10" s="80"/>
      <c r="H10" s="80"/>
      <c r="I10" s="92">
        <v>11358</v>
      </c>
      <c r="J10" s="92">
        <v>756</v>
      </c>
      <c r="K10" s="135">
        <f t="shared" si="5"/>
        <v>13.7619507060784</v>
      </c>
      <c r="L10" s="135"/>
      <c r="M10" s="136">
        <f t="shared" si="4"/>
        <v>12970</v>
      </c>
      <c r="N10" s="135">
        <f t="shared" si="6"/>
        <v>13.7619507060784</v>
      </c>
      <c r="P10" s="137">
        <f t="shared" si="2"/>
        <v>11511</v>
      </c>
      <c r="Q10" s="86">
        <v>11336</v>
      </c>
      <c r="R10" s="86">
        <v>150</v>
      </c>
      <c r="S10" s="86">
        <v>25</v>
      </c>
      <c r="T10" s="86">
        <v>22</v>
      </c>
      <c r="W10" s="137"/>
      <c r="Y10" s="86">
        <f t="shared" si="3"/>
        <v>11511</v>
      </c>
      <c r="AC10" s="92">
        <v>11358</v>
      </c>
    </row>
    <row r="11" s="111" customFormat="1" ht="20.1" customHeight="1" spans="1:29">
      <c r="A11" s="78" t="s">
        <v>72</v>
      </c>
      <c r="B11" s="80">
        <v>234568</v>
      </c>
      <c r="C11" s="80">
        <f t="shared" si="0"/>
        <v>232109</v>
      </c>
      <c r="D11" s="80">
        <f t="shared" si="1"/>
        <v>19589</v>
      </c>
      <c r="E11" s="80">
        <v>6369</v>
      </c>
      <c r="F11" s="80">
        <v>177</v>
      </c>
      <c r="G11" s="80"/>
      <c r="H11" s="80">
        <v>13043</v>
      </c>
      <c r="I11" s="92">
        <v>207126</v>
      </c>
      <c r="J11" s="92">
        <v>5394</v>
      </c>
      <c r="K11" s="135">
        <f t="shared" si="5"/>
        <v>-1.04831008492207</v>
      </c>
      <c r="L11" s="135"/>
      <c r="M11" s="136">
        <f t="shared" si="4"/>
        <v>232109</v>
      </c>
      <c r="N11" s="135">
        <f t="shared" si="6"/>
        <v>-1.04831008492207</v>
      </c>
      <c r="P11" s="137">
        <f t="shared" si="2"/>
        <v>206539</v>
      </c>
      <c r="Q11" s="86">
        <v>186948</v>
      </c>
      <c r="R11" s="86"/>
      <c r="S11" s="86">
        <v>19591</v>
      </c>
      <c r="T11" s="86">
        <v>16</v>
      </c>
      <c r="W11" s="137">
        <v>1</v>
      </c>
      <c r="Y11" s="86">
        <f t="shared" si="3"/>
        <v>206538</v>
      </c>
      <c r="AC11" s="92">
        <v>207126</v>
      </c>
    </row>
    <row r="12" s="111" customFormat="1" ht="20.1" customHeight="1" spans="1:29">
      <c r="A12" s="78" t="s">
        <v>73</v>
      </c>
      <c r="B12" s="80">
        <v>3918</v>
      </c>
      <c r="C12" s="80">
        <f t="shared" si="0"/>
        <v>6000</v>
      </c>
      <c r="D12" s="80">
        <f t="shared" si="1"/>
        <v>2660</v>
      </c>
      <c r="E12" s="80">
        <v>2345</v>
      </c>
      <c r="F12" s="80">
        <v>315</v>
      </c>
      <c r="G12" s="80"/>
      <c r="H12" s="80"/>
      <c r="I12" s="92">
        <v>3340</v>
      </c>
      <c r="J12" s="92"/>
      <c r="K12" s="135">
        <f t="shared" si="5"/>
        <v>53.1393568147014</v>
      </c>
      <c r="L12" s="135"/>
      <c r="M12" s="136">
        <f t="shared" si="4"/>
        <v>6000</v>
      </c>
      <c r="N12" s="135">
        <f t="shared" si="6"/>
        <v>53.1393568147014</v>
      </c>
      <c r="P12" s="137">
        <f t="shared" si="2"/>
        <v>6054</v>
      </c>
      <c r="Q12" s="86">
        <v>6054</v>
      </c>
      <c r="R12" s="86"/>
      <c r="S12" s="86"/>
      <c r="T12" s="86"/>
      <c r="W12" s="137"/>
      <c r="Y12" s="86">
        <f t="shared" si="3"/>
        <v>6054</v>
      </c>
      <c r="AC12" s="92">
        <v>3340</v>
      </c>
    </row>
    <row r="13" s="111" customFormat="1" ht="20.1" customHeight="1" spans="1:29">
      <c r="A13" s="78" t="s">
        <v>74</v>
      </c>
      <c r="B13" s="80">
        <v>7637</v>
      </c>
      <c r="C13" s="80">
        <f t="shared" si="0"/>
        <v>8464</v>
      </c>
      <c r="D13" s="80">
        <f t="shared" si="1"/>
        <v>958</v>
      </c>
      <c r="E13" s="80">
        <v>826</v>
      </c>
      <c r="F13" s="80">
        <v>132</v>
      </c>
      <c r="G13" s="80"/>
      <c r="H13" s="80"/>
      <c r="I13" s="92">
        <v>7490</v>
      </c>
      <c r="J13" s="92">
        <v>16</v>
      </c>
      <c r="K13" s="135">
        <f t="shared" si="5"/>
        <v>10.8288594998036</v>
      </c>
      <c r="L13" s="135"/>
      <c r="M13" s="136">
        <f t="shared" si="4"/>
        <v>8464</v>
      </c>
      <c r="N13" s="135">
        <f t="shared" si="6"/>
        <v>10.8288594998036</v>
      </c>
      <c r="P13" s="137">
        <f t="shared" si="2"/>
        <v>8000</v>
      </c>
      <c r="Q13" s="86">
        <v>7715</v>
      </c>
      <c r="R13" s="86"/>
      <c r="S13" s="86">
        <v>285</v>
      </c>
      <c r="T13" s="86"/>
      <c r="W13" s="137"/>
      <c r="Y13" s="86">
        <f t="shared" si="3"/>
        <v>8000</v>
      </c>
      <c r="AC13" s="92">
        <v>7490</v>
      </c>
    </row>
    <row r="14" s="111" customFormat="1" ht="20.1" customHeight="1" spans="1:29">
      <c r="A14" s="78" t="s">
        <v>75</v>
      </c>
      <c r="B14" s="80">
        <v>119335</v>
      </c>
      <c r="C14" s="80">
        <f t="shared" si="0"/>
        <v>134868</v>
      </c>
      <c r="D14" s="80">
        <f t="shared" si="1"/>
        <v>7955</v>
      </c>
      <c r="E14" s="80">
        <v>2452</v>
      </c>
      <c r="F14" s="80">
        <v>5503</v>
      </c>
      <c r="G14" s="80"/>
      <c r="H14" s="80"/>
      <c r="I14" s="92">
        <v>116771</v>
      </c>
      <c r="J14" s="92">
        <v>10142</v>
      </c>
      <c r="K14" s="135">
        <f t="shared" si="5"/>
        <v>13.0162986550467</v>
      </c>
      <c r="L14" s="135"/>
      <c r="M14" s="136">
        <f t="shared" si="4"/>
        <v>134868</v>
      </c>
      <c r="N14" s="135">
        <f t="shared" si="6"/>
        <v>13.0162986550467</v>
      </c>
      <c r="P14" s="137">
        <f t="shared" si="2"/>
        <v>106652</v>
      </c>
      <c r="Q14" s="86">
        <v>106652</v>
      </c>
      <c r="R14" s="86"/>
      <c r="S14" s="86"/>
      <c r="T14" s="86">
        <v>732</v>
      </c>
      <c r="W14" s="137">
        <v>124</v>
      </c>
      <c r="Y14" s="86">
        <f t="shared" si="3"/>
        <v>106528</v>
      </c>
      <c r="AC14" s="92">
        <v>116643</v>
      </c>
    </row>
    <row r="15" s="111" customFormat="1" ht="20.1" customHeight="1" spans="1:29">
      <c r="A15" s="78" t="s">
        <v>76</v>
      </c>
      <c r="B15" s="80">
        <v>73837</v>
      </c>
      <c r="C15" s="80">
        <f t="shared" si="0"/>
        <v>76231</v>
      </c>
      <c r="D15" s="80">
        <f t="shared" si="1"/>
        <v>581</v>
      </c>
      <c r="E15" s="80">
        <v>581</v>
      </c>
      <c r="F15" s="80"/>
      <c r="G15" s="80"/>
      <c r="H15" s="80"/>
      <c r="I15" s="92">
        <v>66897</v>
      </c>
      <c r="J15" s="92">
        <v>8753</v>
      </c>
      <c r="K15" s="135">
        <f t="shared" si="5"/>
        <v>3.24227690724163</v>
      </c>
      <c r="L15" s="135"/>
      <c r="M15" s="136">
        <f t="shared" si="4"/>
        <v>76231</v>
      </c>
      <c r="N15" s="135">
        <f t="shared" si="6"/>
        <v>3.24227690724163</v>
      </c>
      <c r="P15" s="137">
        <f t="shared" si="2"/>
        <v>50016</v>
      </c>
      <c r="Q15" s="142">
        <v>50016</v>
      </c>
      <c r="R15" s="142"/>
      <c r="S15" s="142"/>
      <c r="T15" s="86">
        <v>250</v>
      </c>
      <c r="W15" s="137">
        <v>46</v>
      </c>
      <c r="Y15" s="86">
        <f t="shared" si="3"/>
        <v>49970</v>
      </c>
      <c r="AC15" s="92">
        <v>66846</v>
      </c>
    </row>
    <row r="16" s="111" customFormat="1" ht="20.1" customHeight="1" spans="1:29">
      <c r="A16" s="78" t="s">
        <v>77</v>
      </c>
      <c r="B16" s="80">
        <v>12216</v>
      </c>
      <c r="C16" s="80">
        <f t="shared" si="0"/>
        <v>16609</v>
      </c>
      <c r="D16" s="80">
        <f t="shared" si="1"/>
        <v>9607</v>
      </c>
      <c r="E16" s="80">
        <v>7770</v>
      </c>
      <c r="F16" s="80">
        <v>1837</v>
      </c>
      <c r="G16" s="80"/>
      <c r="H16" s="80"/>
      <c r="I16" s="92">
        <v>7002</v>
      </c>
      <c r="J16" s="92"/>
      <c r="K16" s="135">
        <f t="shared" si="5"/>
        <v>35.9610347085789</v>
      </c>
      <c r="L16" s="135"/>
      <c r="M16" s="136">
        <f t="shared" si="4"/>
        <v>16609</v>
      </c>
      <c r="N16" s="135">
        <f t="shared" si="6"/>
        <v>35.9610347085789</v>
      </c>
      <c r="P16" s="137">
        <f t="shared" si="2"/>
        <v>5145</v>
      </c>
      <c r="Q16" s="86">
        <v>5145</v>
      </c>
      <c r="R16" s="86"/>
      <c r="S16" s="86"/>
      <c r="T16" s="86">
        <v>4899</v>
      </c>
      <c r="W16" s="137"/>
      <c r="Y16" s="86">
        <f t="shared" si="3"/>
        <v>5145</v>
      </c>
      <c r="AC16" s="92">
        <v>7002</v>
      </c>
    </row>
    <row r="17" s="111" customFormat="1" ht="20.1" customHeight="1" spans="1:29">
      <c r="A17" s="78" t="s">
        <v>78</v>
      </c>
      <c r="B17" s="80">
        <v>141959</v>
      </c>
      <c r="C17" s="80">
        <f t="shared" si="0"/>
        <v>72402</v>
      </c>
      <c r="D17" s="80">
        <f t="shared" si="1"/>
        <v>32452</v>
      </c>
      <c r="E17" s="80">
        <v>1569</v>
      </c>
      <c r="F17" s="80">
        <v>4058</v>
      </c>
      <c r="G17" s="80">
        <v>26825</v>
      </c>
      <c r="H17" s="80"/>
      <c r="I17" s="92">
        <v>39950</v>
      </c>
      <c r="J17" s="92"/>
      <c r="K17" s="135">
        <f t="shared" si="5"/>
        <v>-48.9979501123564</v>
      </c>
      <c r="L17" s="135"/>
      <c r="M17" s="136">
        <f t="shared" si="4"/>
        <v>72402</v>
      </c>
      <c r="N17" s="135">
        <f t="shared" si="6"/>
        <v>-48.9979501123564</v>
      </c>
      <c r="P17" s="137">
        <f t="shared" si="2"/>
        <v>58453</v>
      </c>
      <c r="Q17" s="86">
        <v>22607</v>
      </c>
      <c r="R17" s="86">
        <v>35846</v>
      </c>
      <c r="S17" s="86"/>
      <c r="T17" s="86">
        <v>3225</v>
      </c>
      <c r="W17" s="137">
        <v>385</v>
      </c>
      <c r="Y17" s="86">
        <f t="shared" si="3"/>
        <v>58068</v>
      </c>
      <c r="AC17" s="96">
        <v>39597.74</v>
      </c>
    </row>
    <row r="18" s="111" customFormat="1" ht="20.1" customHeight="1" spans="1:29">
      <c r="A18" s="78" t="s">
        <v>79</v>
      </c>
      <c r="B18" s="80">
        <v>37137</v>
      </c>
      <c r="C18" s="80">
        <f t="shared" si="0"/>
        <v>51307</v>
      </c>
      <c r="D18" s="80">
        <f t="shared" si="1"/>
        <v>20285</v>
      </c>
      <c r="E18" s="80">
        <v>19232</v>
      </c>
      <c r="F18" s="80">
        <v>1053</v>
      </c>
      <c r="G18" s="80"/>
      <c r="H18" s="80"/>
      <c r="I18" s="92">
        <v>27323</v>
      </c>
      <c r="J18" s="92">
        <v>3699</v>
      </c>
      <c r="K18" s="135">
        <f t="shared" si="5"/>
        <v>38.1560169103589</v>
      </c>
      <c r="L18" s="135"/>
      <c r="M18" s="136">
        <f t="shared" si="4"/>
        <v>51307</v>
      </c>
      <c r="N18" s="135">
        <f t="shared" si="6"/>
        <v>38.1560169103589</v>
      </c>
      <c r="P18" s="137">
        <f t="shared" si="2"/>
        <v>24873</v>
      </c>
      <c r="Q18" s="86">
        <v>10936</v>
      </c>
      <c r="R18" s="86">
        <v>6000</v>
      </c>
      <c r="S18" s="86">
        <v>7937</v>
      </c>
      <c r="T18" s="86">
        <v>33</v>
      </c>
      <c r="W18" s="137"/>
      <c r="Y18" s="86">
        <f t="shared" si="3"/>
        <v>24873</v>
      </c>
      <c r="AC18" s="92">
        <v>27323</v>
      </c>
    </row>
    <row r="19" s="111" customFormat="1" ht="20.1" customHeight="1" spans="1:29">
      <c r="A19" s="78" t="s">
        <v>80</v>
      </c>
      <c r="B19" s="80">
        <v>7136</v>
      </c>
      <c r="C19" s="80">
        <f t="shared" si="0"/>
        <v>10381</v>
      </c>
      <c r="D19" s="80">
        <f t="shared" si="1"/>
        <v>536</v>
      </c>
      <c r="E19" s="80">
        <v>461</v>
      </c>
      <c r="F19" s="80">
        <v>75</v>
      </c>
      <c r="G19" s="80"/>
      <c r="H19" s="80"/>
      <c r="I19" s="96">
        <v>9845</v>
      </c>
      <c r="J19" s="96"/>
      <c r="K19" s="135">
        <f t="shared" si="5"/>
        <v>45.4736547085202</v>
      </c>
      <c r="L19" s="135"/>
      <c r="M19" s="136">
        <f t="shared" si="4"/>
        <v>10381</v>
      </c>
      <c r="N19" s="135">
        <f t="shared" si="6"/>
        <v>45.4736547085202</v>
      </c>
      <c r="P19" s="137">
        <f t="shared" si="2"/>
        <v>6288</v>
      </c>
      <c r="Q19" s="86">
        <v>6288</v>
      </c>
      <c r="R19" s="86"/>
      <c r="S19" s="86"/>
      <c r="T19" s="86"/>
      <c r="W19" s="137"/>
      <c r="Y19" s="86">
        <f t="shared" si="3"/>
        <v>6288</v>
      </c>
      <c r="AC19" s="96">
        <v>9844.65</v>
      </c>
    </row>
    <row r="20" s="111" customFormat="1" ht="20.1" customHeight="1" spans="1:29">
      <c r="A20" s="78" t="s">
        <v>81</v>
      </c>
      <c r="B20" s="80">
        <v>28981</v>
      </c>
      <c r="C20" s="80">
        <f t="shared" si="0"/>
        <v>28630</v>
      </c>
      <c r="D20" s="80">
        <f t="shared" si="1"/>
        <v>2615</v>
      </c>
      <c r="E20" s="80">
        <v>1431</v>
      </c>
      <c r="F20" s="80">
        <v>1184</v>
      </c>
      <c r="G20" s="80"/>
      <c r="H20" s="80"/>
      <c r="I20" s="92">
        <v>26015</v>
      </c>
      <c r="J20" s="92"/>
      <c r="K20" s="135">
        <f t="shared" si="5"/>
        <v>-1.21113833201063</v>
      </c>
      <c r="L20" s="135"/>
      <c r="M20" s="136">
        <f t="shared" si="4"/>
        <v>28630</v>
      </c>
      <c r="N20" s="135">
        <f t="shared" si="6"/>
        <v>-1.21113833201063</v>
      </c>
      <c r="P20" s="137">
        <f t="shared" si="2"/>
        <v>21798</v>
      </c>
      <c r="Q20" s="86">
        <v>11798</v>
      </c>
      <c r="R20" s="86">
        <v>10000</v>
      </c>
      <c r="S20" s="86"/>
      <c r="T20" s="86">
        <v>289</v>
      </c>
      <c r="W20" s="137"/>
      <c r="Y20" s="86">
        <f t="shared" si="3"/>
        <v>21798</v>
      </c>
      <c r="AC20" s="92">
        <v>26015</v>
      </c>
    </row>
    <row r="21" s="111" customFormat="1" ht="20.1" customHeight="1" spans="1:29">
      <c r="A21" s="78" t="s">
        <v>82</v>
      </c>
      <c r="B21" s="80">
        <v>1223</v>
      </c>
      <c r="C21" s="80">
        <f t="shared" si="0"/>
        <v>863</v>
      </c>
      <c r="D21" s="80">
        <f t="shared" si="1"/>
        <v>596</v>
      </c>
      <c r="E21" s="80">
        <v>150</v>
      </c>
      <c r="F21" s="80">
        <v>446</v>
      </c>
      <c r="G21" s="80"/>
      <c r="H21" s="80"/>
      <c r="I21" s="92">
        <v>267</v>
      </c>
      <c r="J21" s="92"/>
      <c r="K21" s="135">
        <f t="shared" si="5"/>
        <v>-29.4358135731807</v>
      </c>
      <c r="L21" s="135"/>
      <c r="M21" s="136">
        <f t="shared" si="4"/>
        <v>863</v>
      </c>
      <c r="N21" s="135">
        <f t="shared" si="6"/>
        <v>-29.4358135731807</v>
      </c>
      <c r="P21" s="137">
        <f t="shared" si="2"/>
        <v>138</v>
      </c>
      <c r="Q21" s="86">
        <v>138</v>
      </c>
      <c r="R21" s="86"/>
      <c r="S21" s="86"/>
      <c r="T21" s="86"/>
      <c r="W21" s="137"/>
      <c r="Y21" s="86">
        <f t="shared" si="3"/>
        <v>138</v>
      </c>
      <c r="AC21" s="92">
        <v>267</v>
      </c>
    </row>
    <row r="22" s="111" customFormat="1" ht="20.1" customHeight="1" spans="1:29">
      <c r="A22" s="78" t="s">
        <v>83</v>
      </c>
      <c r="B22" s="80">
        <v>244</v>
      </c>
      <c r="C22" s="80">
        <f t="shared" si="0"/>
        <v>81</v>
      </c>
      <c r="D22" s="80">
        <f t="shared" si="1"/>
        <v>0</v>
      </c>
      <c r="E22" s="80"/>
      <c r="F22" s="80"/>
      <c r="G22" s="80"/>
      <c r="H22" s="80"/>
      <c r="I22" s="92">
        <v>81</v>
      </c>
      <c r="J22" s="96"/>
      <c r="K22" s="135">
        <f t="shared" si="5"/>
        <v>-66.8032786885246</v>
      </c>
      <c r="L22" s="135"/>
      <c r="M22" s="136">
        <f t="shared" si="4"/>
        <v>81</v>
      </c>
      <c r="N22" s="135">
        <f t="shared" si="6"/>
        <v>-66.8032786885246</v>
      </c>
      <c r="P22" s="137">
        <f t="shared" si="2"/>
        <v>0</v>
      </c>
      <c r="Q22" s="86"/>
      <c r="R22" s="86"/>
      <c r="S22" s="86"/>
      <c r="T22" s="86"/>
      <c r="W22" s="137"/>
      <c r="Y22" s="86">
        <f t="shared" si="3"/>
        <v>0</v>
      </c>
      <c r="AC22" s="96">
        <v>81.31</v>
      </c>
    </row>
    <row r="23" s="111" customFormat="1" ht="20.1" customHeight="1" spans="1:29">
      <c r="A23" s="78" t="s">
        <v>84</v>
      </c>
      <c r="B23" s="80">
        <v>5166</v>
      </c>
      <c r="C23" s="80">
        <f t="shared" si="0"/>
        <v>5738</v>
      </c>
      <c r="D23" s="80">
        <f t="shared" si="1"/>
        <v>0</v>
      </c>
      <c r="E23" s="80"/>
      <c r="F23" s="80"/>
      <c r="G23" s="80"/>
      <c r="H23" s="80"/>
      <c r="I23" s="92">
        <v>5738</v>
      </c>
      <c r="J23" s="97"/>
      <c r="K23" s="135">
        <f t="shared" si="5"/>
        <v>11.0723964382501</v>
      </c>
      <c r="L23" s="135"/>
      <c r="M23" s="136">
        <f t="shared" si="4"/>
        <v>5738</v>
      </c>
      <c r="N23" s="135">
        <f t="shared" si="6"/>
        <v>11.0723964382501</v>
      </c>
      <c r="P23" s="137">
        <f t="shared" si="2"/>
        <v>4612</v>
      </c>
      <c r="Q23" s="86">
        <v>2662</v>
      </c>
      <c r="R23" s="86">
        <v>1950</v>
      </c>
      <c r="S23" s="86"/>
      <c r="T23" s="86"/>
      <c r="W23" s="137"/>
      <c r="Y23" s="86">
        <f t="shared" si="3"/>
        <v>4612</v>
      </c>
      <c r="AC23" s="97">
        <v>5737.5</v>
      </c>
    </row>
    <row r="24" s="111" customFormat="1" ht="20.1" customHeight="1" spans="1:29">
      <c r="A24" s="78" t="s">
        <v>85</v>
      </c>
      <c r="B24" s="80">
        <v>3889</v>
      </c>
      <c r="C24" s="80">
        <f t="shared" si="0"/>
        <v>9815</v>
      </c>
      <c r="D24" s="80">
        <f t="shared" si="1"/>
        <v>4035</v>
      </c>
      <c r="E24" s="80"/>
      <c r="F24" s="80">
        <v>4035</v>
      </c>
      <c r="G24" s="80"/>
      <c r="H24" s="80"/>
      <c r="I24" s="92">
        <v>5780</v>
      </c>
      <c r="J24" s="97"/>
      <c r="K24" s="135">
        <f t="shared" si="5"/>
        <v>152.378503471329</v>
      </c>
      <c r="L24" s="135"/>
      <c r="M24" s="136">
        <f t="shared" si="4"/>
        <v>9815</v>
      </c>
      <c r="N24" s="135">
        <f t="shared" si="6"/>
        <v>152.378503471329</v>
      </c>
      <c r="P24" s="137">
        <f t="shared" si="2"/>
        <v>3906</v>
      </c>
      <c r="Q24" s="86">
        <v>3906</v>
      </c>
      <c r="R24" s="86"/>
      <c r="S24" s="86"/>
      <c r="T24" s="86">
        <v>744</v>
      </c>
      <c r="W24" s="137"/>
      <c r="Y24" s="86">
        <f t="shared" si="3"/>
        <v>3906</v>
      </c>
      <c r="AC24" s="97">
        <v>5780</v>
      </c>
    </row>
    <row r="25" s="111" customFormat="1" ht="20.1" customHeight="1" spans="1:29">
      <c r="A25" s="78" t="s">
        <v>86</v>
      </c>
      <c r="B25" s="80">
        <v>36744</v>
      </c>
      <c r="C25" s="80">
        <f t="shared" si="0"/>
        <v>30103</v>
      </c>
      <c r="D25" s="80">
        <f t="shared" si="1"/>
        <v>8203</v>
      </c>
      <c r="E25" s="80">
        <v>5619</v>
      </c>
      <c r="F25" s="80">
        <v>2584</v>
      </c>
      <c r="G25" s="80"/>
      <c r="H25" s="80"/>
      <c r="I25" s="92">
        <v>21441</v>
      </c>
      <c r="J25" s="98">
        <v>459</v>
      </c>
      <c r="K25" s="135">
        <f t="shared" si="5"/>
        <v>-18.0736991073373</v>
      </c>
      <c r="L25" s="135"/>
      <c r="M25" s="136">
        <f t="shared" si="4"/>
        <v>30103</v>
      </c>
      <c r="N25" s="135">
        <f t="shared" si="6"/>
        <v>-18.0736991073373</v>
      </c>
      <c r="P25" s="137">
        <f t="shared" si="2"/>
        <v>17416</v>
      </c>
      <c r="Q25" s="86">
        <v>17416</v>
      </c>
      <c r="R25" s="86"/>
      <c r="S25" s="86"/>
      <c r="T25" s="86">
        <v>96</v>
      </c>
      <c r="W25" s="137">
        <v>188</v>
      </c>
      <c r="Y25" s="86">
        <f t="shared" si="3"/>
        <v>17228</v>
      </c>
      <c r="AC25" s="97">
        <v>21245</v>
      </c>
    </row>
    <row r="26" s="111" customFormat="1" ht="20.1" customHeight="1" spans="1:29">
      <c r="A26" s="78" t="s">
        <v>87</v>
      </c>
      <c r="B26" s="80">
        <v>1350</v>
      </c>
      <c r="C26" s="80">
        <f t="shared" si="0"/>
        <v>3146</v>
      </c>
      <c r="D26" s="80">
        <f t="shared" si="1"/>
        <v>0</v>
      </c>
      <c r="E26" s="80"/>
      <c r="F26" s="80"/>
      <c r="G26" s="80"/>
      <c r="H26" s="80"/>
      <c r="I26" s="92">
        <v>1185</v>
      </c>
      <c r="J26" s="98">
        <v>1961</v>
      </c>
      <c r="K26" s="135">
        <f t="shared" si="5"/>
        <v>133.037037037037</v>
      </c>
      <c r="L26" s="135"/>
      <c r="M26" s="136">
        <f t="shared" si="4"/>
        <v>3146</v>
      </c>
      <c r="N26" s="135">
        <f t="shared" si="6"/>
        <v>133.037037037037</v>
      </c>
      <c r="P26" s="137">
        <f t="shared" si="2"/>
        <v>560</v>
      </c>
      <c r="Q26" s="86">
        <v>560</v>
      </c>
      <c r="R26" s="86"/>
      <c r="S26" s="86"/>
      <c r="T26" s="86">
        <v>870</v>
      </c>
      <c r="W26" s="137"/>
      <c r="Y26" s="86">
        <f t="shared" si="3"/>
        <v>560</v>
      </c>
      <c r="AC26" s="97">
        <v>1185</v>
      </c>
    </row>
    <row r="27" s="111" customFormat="1" ht="20.1" customHeight="1" spans="1:29">
      <c r="A27" s="78" t="s">
        <v>88</v>
      </c>
      <c r="B27" s="80">
        <v>1352</v>
      </c>
      <c r="C27" s="80">
        <f t="shared" si="0"/>
        <v>2386</v>
      </c>
      <c r="D27" s="80">
        <f t="shared" si="1"/>
        <v>228</v>
      </c>
      <c r="E27" s="80">
        <v>46</v>
      </c>
      <c r="F27" s="80">
        <v>182</v>
      </c>
      <c r="G27" s="80"/>
      <c r="H27" s="80"/>
      <c r="I27" s="92">
        <v>2158</v>
      </c>
      <c r="J27" s="97"/>
      <c r="K27" s="135">
        <f t="shared" si="5"/>
        <v>76.4792899408284</v>
      </c>
      <c r="L27" s="135"/>
      <c r="M27" s="136">
        <f t="shared" si="4"/>
        <v>2386</v>
      </c>
      <c r="N27" s="135">
        <f t="shared" si="6"/>
        <v>76.4792899408284</v>
      </c>
      <c r="P27" s="137">
        <f t="shared" si="2"/>
        <v>1748</v>
      </c>
      <c r="Q27" s="86">
        <v>1748</v>
      </c>
      <c r="R27" s="86"/>
      <c r="S27" s="86"/>
      <c r="T27" s="86">
        <v>133</v>
      </c>
      <c r="W27" s="137"/>
      <c r="Y27" s="86">
        <f t="shared" si="3"/>
        <v>1748</v>
      </c>
      <c r="AC27" s="97">
        <v>2158.5</v>
      </c>
    </row>
    <row r="28" s="111" customFormat="1" ht="20.1" customHeight="1" spans="1:29">
      <c r="A28" s="78" t="s">
        <v>89</v>
      </c>
      <c r="B28" s="61">
        <v>5456</v>
      </c>
      <c r="C28" s="80">
        <f t="shared" si="0"/>
        <v>7560</v>
      </c>
      <c r="D28" s="80">
        <f t="shared" si="1"/>
        <v>0</v>
      </c>
      <c r="E28" s="61"/>
      <c r="F28" s="61"/>
      <c r="G28" s="61"/>
      <c r="H28" s="61"/>
      <c r="I28" s="92">
        <v>7560</v>
      </c>
      <c r="J28" s="97"/>
      <c r="K28" s="135">
        <f t="shared" si="5"/>
        <v>38.5630498533724</v>
      </c>
      <c r="L28" s="135"/>
      <c r="M28" s="136">
        <f t="shared" si="4"/>
        <v>7560</v>
      </c>
      <c r="N28" s="135">
        <f t="shared" si="6"/>
        <v>38.5630498533724</v>
      </c>
      <c r="P28" s="137">
        <f t="shared" si="2"/>
        <v>5500</v>
      </c>
      <c r="Q28" s="86"/>
      <c r="R28" s="86">
        <v>5500</v>
      </c>
      <c r="S28" s="86"/>
      <c r="T28" s="86"/>
      <c r="W28" s="137"/>
      <c r="Y28" s="86">
        <f t="shared" si="3"/>
        <v>5500</v>
      </c>
      <c r="AC28" s="97">
        <v>7560</v>
      </c>
    </row>
    <row r="29" s="111" customFormat="1" ht="20.1" customHeight="1" spans="1:29">
      <c r="A29" s="78" t="s">
        <v>90</v>
      </c>
      <c r="B29" s="61">
        <v>0</v>
      </c>
      <c r="C29" s="80">
        <f t="shared" si="0"/>
        <v>21000</v>
      </c>
      <c r="D29" s="80">
        <f t="shared" si="1"/>
        <v>0</v>
      </c>
      <c r="E29" s="61"/>
      <c r="F29" s="61"/>
      <c r="G29" s="61"/>
      <c r="H29" s="61"/>
      <c r="I29" s="92">
        <v>21000</v>
      </c>
      <c r="J29" s="97"/>
      <c r="K29" s="135"/>
      <c r="L29" s="135"/>
      <c r="M29" s="136">
        <f t="shared" si="4"/>
        <v>21000</v>
      </c>
      <c r="N29" s="135"/>
      <c r="P29" s="137">
        <f t="shared" si="2"/>
        <v>10000</v>
      </c>
      <c r="Q29" s="86"/>
      <c r="R29" s="86">
        <v>10000</v>
      </c>
      <c r="S29" s="86"/>
      <c r="T29" s="86"/>
      <c r="W29" s="137"/>
      <c r="Y29" s="86">
        <f t="shared" si="3"/>
        <v>10000</v>
      </c>
      <c r="AC29" s="97">
        <v>21000</v>
      </c>
    </row>
    <row r="30" s="111" customFormat="1" ht="20.1" customHeight="1" spans="1:29">
      <c r="A30" s="78" t="s">
        <v>91</v>
      </c>
      <c r="B30" s="80"/>
      <c r="C30" s="80">
        <f t="shared" si="0"/>
        <v>0</v>
      </c>
      <c r="D30" s="80">
        <f t="shared" si="1"/>
        <v>0</v>
      </c>
      <c r="E30" s="80"/>
      <c r="F30" s="80"/>
      <c r="G30" s="80"/>
      <c r="H30" s="80"/>
      <c r="I30" s="97"/>
      <c r="J30" s="97"/>
      <c r="K30" s="135"/>
      <c r="L30" s="135"/>
      <c r="M30" s="136">
        <f t="shared" si="4"/>
        <v>0</v>
      </c>
      <c r="N30" s="135"/>
      <c r="P30" s="137">
        <f t="shared" si="2"/>
        <v>0</v>
      </c>
      <c r="Q30" s="86"/>
      <c r="R30" s="86"/>
      <c r="S30" s="86"/>
      <c r="T30" s="86"/>
      <c r="W30" s="137"/>
      <c r="Y30" s="86">
        <f t="shared" si="3"/>
        <v>0</v>
      </c>
      <c r="AC30" s="97"/>
    </row>
    <row r="31" s="111" customFormat="1" ht="20.1" customHeight="1" spans="1:25">
      <c r="A31" s="65" t="s">
        <v>92</v>
      </c>
      <c r="B31" s="83">
        <f t="shared" ref="B31:J31" si="7">SUM(B7:B30)</f>
        <v>819994</v>
      </c>
      <c r="C31" s="82">
        <f t="shared" si="0"/>
        <v>875877</v>
      </c>
      <c r="D31" s="82">
        <f t="shared" si="1"/>
        <v>112061</v>
      </c>
      <c r="E31" s="83">
        <f t="shared" si="7"/>
        <v>50440</v>
      </c>
      <c r="F31" s="83">
        <f t="shared" si="7"/>
        <v>21753</v>
      </c>
      <c r="G31" s="83">
        <f t="shared" si="7"/>
        <v>26825</v>
      </c>
      <c r="H31" s="83">
        <f t="shared" si="7"/>
        <v>13043</v>
      </c>
      <c r="I31" s="83">
        <f t="shared" si="7"/>
        <v>727579</v>
      </c>
      <c r="J31" s="83">
        <f t="shared" si="7"/>
        <v>36237</v>
      </c>
      <c r="K31" s="138">
        <f t="shared" si="5"/>
        <v>6.81504986621853</v>
      </c>
      <c r="L31" s="138"/>
      <c r="M31" s="139">
        <f t="shared" si="4"/>
        <v>875877</v>
      </c>
      <c r="N31" s="138">
        <f t="shared" si="6"/>
        <v>6.81504986621853</v>
      </c>
      <c r="P31" s="137">
        <f t="shared" si="2"/>
        <v>0</v>
      </c>
      <c r="Q31" s="86"/>
      <c r="R31" s="86"/>
      <c r="S31" s="86"/>
      <c r="T31" s="86"/>
      <c r="W31" s="137"/>
      <c r="Y31" s="86">
        <f t="shared" si="3"/>
        <v>0</v>
      </c>
    </row>
    <row r="32" s="111" customFormat="1" ht="20.1" customHeight="1" spans="1:25">
      <c r="A32" s="84" t="s">
        <v>93</v>
      </c>
      <c r="B32" s="61">
        <f>B33</f>
        <v>46326</v>
      </c>
      <c r="C32" s="80">
        <f t="shared" si="0"/>
        <v>0</v>
      </c>
      <c r="D32" s="80">
        <f t="shared" si="1"/>
        <v>0</v>
      </c>
      <c r="E32" s="61"/>
      <c r="F32" s="61"/>
      <c r="G32" s="61"/>
      <c r="H32" s="61"/>
      <c r="I32" s="61">
        <f>I33</f>
        <v>0</v>
      </c>
      <c r="J32" s="61"/>
      <c r="K32" s="135">
        <f t="shared" si="5"/>
        <v>-100</v>
      </c>
      <c r="L32" s="136">
        <v>18400</v>
      </c>
      <c r="M32" s="136">
        <f t="shared" si="4"/>
        <v>18400</v>
      </c>
      <c r="N32" s="135">
        <f t="shared" si="6"/>
        <v>-60.2814834002504</v>
      </c>
      <c r="P32" s="137">
        <f t="shared" si="2"/>
        <v>0</v>
      </c>
      <c r="Q32" s="86"/>
      <c r="R32" s="86"/>
      <c r="S32" s="86"/>
      <c r="T32" s="86"/>
      <c r="W32" s="137"/>
      <c r="Y32" s="86">
        <f t="shared" si="3"/>
        <v>0</v>
      </c>
    </row>
    <row r="33" s="111" customFormat="1" ht="20.1" customHeight="1" spans="1:25">
      <c r="A33" s="60" t="s">
        <v>94</v>
      </c>
      <c r="B33" s="61">
        <v>46326</v>
      </c>
      <c r="C33" s="80">
        <f t="shared" si="0"/>
        <v>0</v>
      </c>
      <c r="D33" s="80">
        <f t="shared" si="1"/>
        <v>0</v>
      </c>
      <c r="E33" s="61"/>
      <c r="F33" s="61"/>
      <c r="G33" s="61"/>
      <c r="H33" s="61"/>
      <c r="I33" s="40"/>
      <c r="J33" s="40"/>
      <c r="K33" s="135">
        <f t="shared" si="5"/>
        <v>-100</v>
      </c>
      <c r="L33" s="136">
        <v>18400</v>
      </c>
      <c r="M33" s="136">
        <f t="shared" si="4"/>
        <v>18400</v>
      </c>
      <c r="N33" s="135">
        <f t="shared" si="6"/>
        <v>-60.2814834002504</v>
      </c>
      <c r="P33" s="137">
        <f t="shared" si="2"/>
        <v>0</v>
      </c>
      <c r="Q33" s="86"/>
      <c r="R33" s="86"/>
      <c r="S33" s="86"/>
      <c r="T33" s="86"/>
      <c r="W33" s="137"/>
      <c r="Y33" s="86">
        <f t="shared" si="3"/>
        <v>0</v>
      </c>
    </row>
    <row r="34" s="111" customFormat="1" ht="20.1" customHeight="1" spans="1:25">
      <c r="A34" s="84" t="s">
        <v>95</v>
      </c>
      <c r="B34" s="61">
        <f>SUM(B35:B37)</f>
        <v>354957</v>
      </c>
      <c r="C34" s="80">
        <f t="shared" si="0"/>
        <v>232735</v>
      </c>
      <c r="D34" s="80">
        <f t="shared" si="1"/>
        <v>0</v>
      </c>
      <c r="E34" s="61"/>
      <c r="F34" s="61"/>
      <c r="G34" s="61"/>
      <c r="H34" s="61"/>
      <c r="I34" s="61">
        <f>SUM(I35:I37)</f>
        <v>232735</v>
      </c>
      <c r="J34" s="61"/>
      <c r="K34" s="135">
        <f t="shared" si="5"/>
        <v>-34.4329031403804</v>
      </c>
      <c r="L34" s="135"/>
      <c r="M34" s="136">
        <f t="shared" si="4"/>
        <v>232735</v>
      </c>
      <c r="N34" s="135">
        <f t="shared" si="6"/>
        <v>-34.4329031403804</v>
      </c>
      <c r="P34" s="137">
        <f t="shared" si="2"/>
        <v>0</v>
      </c>
      <c r="Q34" s="86"/>
      <c r="R34" s="86"/>
      <c r="S34" s="86"/>
      <c r="T34" s="86"/>
      <c r="W34" s="137"/>
      <c r="Y34" s="86">
        <f t="shared" si="3"/>
        <v>0</v>
      </c>
    </row>
    <row r="35" s="111" customFormat="1" ht="20.1" customHeight="1" spans="1:25">
      <c r="A35" s="60" t="s">
        <v>96</v>
      </c>
      <c r="B35" s="61">
        <v>204258</v>
      </c>
      <c r="C35" s="80">
        <f t="shared" si="0"/>
        <v>232735</v>
      </c>
      <c r="D35" s="80">
        <f t="shared" si="1"/>
        <v>0</v>
      </c>
      <c r="E35" s="61"/>
      <c r="F35" s="61"/>
      <c r="G35" s="61"/>
      <c r="H35" s="61"/>
      <c r="I35" s="47">
        <v>232735</v>
      </c>
      <c r="J35" s="47"/>
      <c r="K35" s="135">
        <f t="shared" si="5"/>
        <v>13.9416815987623</v>
      </c>
      <c r="L35" s="135"/>
      <c r="M35" s="136">
        <f t="shared" si="4"/>
        <v>232735</v>
      </c>
      <c r="N35" s="135">
        <f t="shared" si="6"/>
        <v>13.9416815987623</v>
      </c>
      <c r="P35" s="137">
        <f t="shared" si="2"/>
        <v>0</v>
      </c>
      <c r="Q35" s="86"/>
      <c r="R35" s="86"/>
      <c r="S35" s="86"/>
      <c r="T35" s="86"/>
      <c r="W35" s="137"/>
      <c r="Y35" s="86">
        <f t="shared" si="3"/>
        <v>0</v>
      </c>
    </row>
    <row r="36" s="111" customFormat="1" ht="20.1" customHeight="1" spans="1:25">
      <c r="A36" s="60" t="s">
        <v>97</v>
      </c>
      <c r="B36" s="61">
        <v>38638</v>
      </c>
      <c r="C36" s="80">
        <f t="shared" si="0"/>
        <v>0</v>
      </c>
      <c r="D36" s="80">
        <f t="shared" si="1"/>
        <v>0</v>
      </c>
      <c r="E36" s="61"/>
      <c r="F36" s="61"/>
      <c r="G36" s="61"/>
      <c r="H36" s="61"/>
      <c r="I36" s="47"/>
      <c r="J36" s="47"/>
      <c r="K36" s="135">
        <f t="shared" si="5"/>
        <v>-100</v>
      </c>
      <c r="L36" s="135"/>
      <c r="M36" s="136">
        <f t="shared" si="4"/>
        <v>0</v>
      </c>
      <c r="N36" s="135">
        <f t="shared" si="6"/>
        <v>-100</v>
      </c>
      <c r="P36" s="137">
        <f t="shared" si="2"/>
        <v>0</v>
      </c>
      <c r="Q36" s="86"/>
      <c r="R36" s="86"/>
      <c r="S36" s="86"/>
      <c r="T36" s="86"/>
      <c r="W36" s="137"/>
      <c r="Y36" s="86">
        <f t="shared" si="3"/>
        <v>0</v>
      </c>
    </row>
    <row r="37" s="111" customFormat="1" ht="20.1" customHeight="1" spans="1:25">
      <c r="A37" s="60" t="s">
        <v>98</v>
      </c>
      <c r="B37" s="61">
        <v>112061</v>
      </c>
      <c r="C37" s="80">
        <f t="shared" si="0"/>
        <v>0</v>
      </c>
      <c r="D37" s="80">
        <f t="shared" si="1"/>
        <v>0</v>
      </c>
      <c r="E37" s="61"/>
      <c r="F37" s="61"/>
      <c r="G37" s="61"/>
      <c r="H37" s="61"/>
      <c r="I37" s="40"/>
      <c r="J37" s="40"/>
      <c r="K37" s="135">
        <f t="shared" si="5"/>
        <v>-100</v>
      </c>
      <c r="L37" s="135"/>
      <c r="M37" s="136">
        <f t="shared" si="4"/>
        <v>0</v>
      </c>
      <c r="N37" s="135">
        <f t="shared" si="6"/>
        <v>-100</v>
      </c>
      <c r="P37" s="137">
        <f t="shared" si="2"/>
        <v>0</v>
      </c>
      <c r="Q37" s="86"/>
      <c r="R37" s="86"/>
      <c r="S37" s="86"/>
      <c r="T37" s="86"/>
      <c r="W37" s="137"/>
      <c r="Y37" s="86">
        <f t="shared" si="3"/>
        <v>0</v>
      </c>
    </row>
    <row r="38" s="111" customFormat="1" ht="20.1" customHeight="1" spans="1:25">
      <c r="A38" s="87" t="s">
        <v>99</v>
      </c>
      <c r="B38" s="83">
        <f t="shared" ref="B38:J38" si="8">SUM(B31,B32,B34)</f>
        <v>1221277</v>
      </c>
      <c r="C38" s="82">
        <f t="shared" si="0"/>
        <v>1108612</v>
      </c>
      <c r="D38" s="82">
        <f t="shared" si="1"/>
        <v>112061</v>
      </c>
      <c r="E38" s="83">
        <f t="shared" si="8"/>
        <v>50440</v>
      </c>
      <c r="F38" s="83">
        <f t="shared" si="8"/>
        <v>21753</v>
      </c>
      <c r="G38" s="83">
        <f t="shared" si="8"/>
        <v>26825</v>
      </c>
      <c r="H38" s="83">
        <f t="shared" si="8"/>
        <v>13043</v>
      </c>
      <c r="I38" s="83">
        <f t="shared" si="8"/>
        <v>960314</v>
      </c>
      <c r="J38" s="83">
        <f t="shared" si="8"/>
        <v>36237</v>
      </c>
      <c r="K38" s="138">
        <f t="shared" si="5"/>
        <v>-9.2251798731983</v>
      </c>
      <c r="L38" s="139">
        <v>18400</v>
      </c>
      <c r="M38" s="139">
        <f t="shared" si="4"/>
        <v>1127012</v>
      </c>
      <c r="N38" s="138">
        <f t="shared" si="6"/>
        <v>-7.71856016284594</v>
      </c>
      <c r="P38" s="137">
        <f t="shared" si="2"/>
        <v>0</v>
      </c>
      <c r="Q38" s="143"/>
      <c r="R38" s="86"/>
      <c r="S38" s="86"/>
      <c r="T38" s="86"/>
      <c r="W38" s="137"/>
      <c r="Y38" s="86">
        <f t="shared" si="3"/>
        <v>0</v>
      </c>
    </row>
    <row r="39" s="70" customFormat="1" spans="2:14">
      <c r="B39" s="131"/>
      <c r="C39" s="131"/>
      <c r="D39" s="131"/>
      <c r="E39" s="131"/>
      <c r="F39" s="131"/>
      <c r="G39" s="131"/>
      <c r="H39" s="131"/>
      <c r="I39" s="131"/>
      <c r="J39" s="131"/>
      <c r="K39" s="140"/>
      <c r="L39" s="140"/>
      <c r="M39" s="140"/>
      <c r="N39" s="140"/>
    </row>
    <row r="40" s="70" customFormat="1" spans="2:14">
      <c r="B40" s="131"/>
      <c r="C40" s="131"/>
      <c r="D40" s="131"/>
      <c r="E40" s="131"/>
      <c r="F40" s="131"/>
      <c r="G40" s="131"/>
      <c r="H40" s="131"/>
      <c r="I40" s="131"/>
      <c r="J40" s="131"/>
      <c r="K40" s="140"/>
      <c r="L40" s="140"/>
      <c r="M40" s="140"/>
      <c r="N40" s="140"/>
    </row>
    <row r="41" s="70" customFormat="1" spans="2:14">
      <c r="B41" s="131"/>
      <c r="C41" s="131"/>
      <c r="D41" s="131"/>
      <c r="E41" s="131"/>
      <c r="F41" s="131"/>
      <c r="G41" s="131"/>
      <c r="H41" s="131"/>
      <c r="I41" s="131"/>
      <c r="J41" s="131"/>
      <c r="K41" s="140"/>
      <c r="L41" s="140"/>
      <c r="M41" s="140"/>
      <c r="N41" s="140"/>
    </row>
    <row r="42" s="70" customFormat="1" spans="2:14">
      <c r="B42" s="131"/>
      <c r="C42" s="131"/>
      <c r="D42" s="131"/>
      <c r="E42" s="131"/>
      <c r="F42" s="131"/>
      <c r="G42" s="131"/>
      <c r="H42" s="131"/>
      <c r="I42" s="131"/>
      <c r="J42" s="131"/>
      <c r="K42" s="140"/>
      <c r="L42" s="140"/>
      <c r="M42" s="140"/>
      <c r="N42" s="140"/>
    </row>
    <row r="43" s="70" customFormat="1" spans="2:14">
      <c r="B43" s="131"/>
      <c r="C43" s="131"/>
      <c r="D43" s="131"/>
      <c r="E43" s="131"/>
      <c r="F43" s="131"/>
      <c r="G43" s="131"/>
      <c r="H43" s="131"/>
      <c r="I43" s="131"/>
      <c r="J43" s="131"/>
      <c r="K43" s="140"/>
      <c r="L43" s="140"/>
      <c r="M43" s="140"/>
      <c r="N43" s="140"/>
    </row>
    <row r="44" s="70" customFormat="1" spans="2:14">
      <c r="B44" s="131"/>
      <c r="C44" s="131"/>
      <c r="D44" s="131"/>
      <c r="E44" s="131"/>
      <c r="F44" s="131"/>
      <c r="G44" s="131"/>
      <c r="H44" s="131"/>
      <c r="I44" s="131"/>
      <c r="J44" s="131"/>
      <c r="K44" s="140"/>
      <c r="L44" s="140"/>
      <c r="M44" s="140"/>
      <c r="N44" s="140"/>
    </row>
    <row r="45" s="70" customFormat="1" spans="2:14">
      <c r="B45" s="131"/>
      <c r="C45" s="131"/>
      <c r="D45" s="131"/>
      <c r="E45" s="131"/>
      <c r="F45" s="131"/>
      <c r="G45" s="131"/>
      <c r="H45" s="131"/>
      <c r="I45" s="131"/>
      <c r="J45" s="131"/>
      <c r="K45" s="140"/>
      <c r="L45" s="140"/>
      <c r="M45" s="140"/>
      <c r="N45" s="140"/>
    </row>
    <row r="46" s="70" customFormat="1" spans="2:14">
      <c r="B46" s="131"/>
      <c r="C46" s="131"/>
      <c r="D46" s="131"/>
      <c r="E46" s="131"/>
      <c r="F46" s="131"/>
      <c r="G46" s="131"/>
      <c r="H46" s="131"/>
      <c r="I46" s="131"/>
      <c r="J46" s="131"/>
      <c r="K46" s="140"/>
      <c r="L46" s="140"/>
      <c r="M46" s="140"/>
      <c r="N46" s="140"/>
    </row>
    <row r="47" s="70" customFormat="1" spans="2:14">
      <c r="B47" s="131"/>
      <c r="C47" s="131"/>
      <c r="D47" s="131"/>
      <c r="E47" s="131"/>
      <c r="F47" s="131"/>
      <c r="G47" s="131"/>
      <c r="H47" s="131"/>
      <c r="I47" s="131"/>
      <c r="J47" s="131"/>
      <c r="K47" s="140"/>
      <c r="L47" s="140"/>
      <c r="M47" s="140"/>
      <c r="N47" s="140"/>
    </row>
    <row r="48" s="70" customFormat="1" spans="2:14">
      <c r="B48" s="131"/>
      <c r="C48" s="131"/>
      <c r="D48" s="131"/>
      <c r="E48" s="131"/>
      <c r="F48" s="131"/>
      <c r="G48" s="131"/>
      <c r="H48" s="131"/>
      <c r="I48" s="131"/>
      <c r="J48" s="131"/>
      <c r="K48" s="140"/>
      <c r="L48" s="140"/>
      <c r="M48" s="140"/>
      <c r="N48" s="140"/>
    </row>
    <row r="49" s="70" customFormat="1" spans="2:14">
      <c r="B49" s="131"/>
      <c r="C49" s="131"/>
      <c r="D49" s="131"/>
      <c r="E49" s="131"/>
      <c r="F49" s="131"/>
      <c r="G49" s="131"/>
      <c r="H49" s="131"/>
      <c r="I49" s="131"/>
      <c r="J49" s="131"/>
      <c r="K49" s="140"/>
      <c r="L49" s="140"/>
      <c r="M49" s="140"/>
      <c r="N49" s="140"/>
    </row>
    <row r="50" s="70" customFormat="1" spans="2:14">
      <c r="B50" s="131"/>
      <c r="C50" s="131"/>
      <c r="D50" s="131"/>
      <c r="E50" s="131"/>
      <c r="F50" s="131"/>
      <c r="G50" s="131"/>
      <c r="H50" s="131"/>
      <c r="I50" s="131"/>
      <c r="J50" s="131"/>
      <c r="K50" s="140"/>
      <c r="L50" s="140"/>
      <c r="M50" s="140"/>
      <c r="N50" s="140"/>
    </row>
    <row r="51" s="70" customFormat="1" spans="2:14">
      <c r="B51" s="131"/>
      <c r="C51" s="131"/>
      <c r="D51" s="131"/>
      <c r="E51" s="131"/>
      <c r="F51" s="131"/>
      <c r="G51" s="131"/>
      <c r="H51" s="131"/>
      <c r="I51" s="131"/>
      <c r="J51" s="131"/>
      <c r="K51" s="140"/>
      <c r="L51" s="140"/>
      <c r="M51" s="140"/>
      <c r="N51" s="140"/>
    </row>
    <row r="52" s="70" customFormat="1" spans="2:14">
      <c r="B52" s="131"/>
      <c r="C52" s="131"/>
      <c r="D52" s="131"/>
      <c r="E52" s="131"/>
      <c r="F52" s="131"/>
      <c r="G52" s="131"/>
      <c r="H52" s="131"/>
      <c r="I52" s="131"/>
      <c r="J52" s="131"/>
      <c r="K52" s="140"/>
      <c r="L52" s="140"/>
      <c r="M52" s="140"/>
      <c r="N52" s="140"/>
    </row>
    <row r="53" s="70" customFormat="1" spans="2:14">
      <c r="B53" s="131"/>
      <c r="C53" s="131"/>
      <c r="D53" s="131"/>
      <c r="E53" s="131"/>
      <c r="F53" s="131"/>
      <c r="G53" s="131"/>
      <c r="H53" s="131"/>
      <c r="I53" s="131"/>
      <c r="J53" s="131"/>
      <c r="K53" s="140"/>
      <c r="L53" s="140"/>
      <c r="M53" s="140"/>
      <c r="N53" s="140"/>
    </row>
    <row r="54" s="70" customFormat="1" spans="2:14">
      <c r="B54" s="131"/>
      <c r="C54" s="131"/>
      <c r="D54" s="131"/>
      <c r="E54" s="131"/>
      <c r="F54" s="131"/>
      <c r="G54" s="131"/>
      <c r="H54" s="131"/>
      <c r="I54" s="131"/>
      <c r="J54" s="131"/>
      <c r="K54" s="140"/>
      <c r="L54" s="140"/>
      <c r="M54" s="140"/>
      <c r="N54" s="140"/>
    </row>
    <row r="55" s="70" customFormat="1" spans="11:14">
      <c r="K55" s="141"/>
      <c r="L55" s="141"/>
      <c r="M55" s="141"/>
      <c r="N55" s="141"/>
    </row>
    <row r="56" s="70" customFormat="1" spans="11:14">
      <c r="K56" s="141"/>
      <c r="L56" s="141"/>
      <c r="M56" s="141"/>
      <c r="N56" s="141"/>
    </row>
    <row r="57" s="70" customFormat="1" spans="11:14">
      <c r="K57" s="141"/>
      <c r="L57" s="141"/>
      <c r="M57" s="141"/>
      <c r="N57" s="141"/>
    </row>
    <row r="58" s="70" customFormat="1" spans="11:14">
      <c r="K58" s="141"/>
      <c r="L58" s="141"/>
      <c r="M58" s="141"/>
      <c r="N58" s="141"/>
    </row>
    <row r="59" s="70" customFormat="1" spans="11:14">
      <c r="K59" s="141"/>
      <c r="L59" s="141"/>
      <c r="M59" s="141"/>
      <c r="N59" s="141"/>
    </row>
    <row r="60" s="70" customFormat="1" spans="11:14">
      <c r="K60" s="141"/>
      <c r="L60" s="141"/>
      <c r="M60" s="141"/>
      <c r="N60" s="141"/>
    </row>
    <row r="61" s="70" customFormat="1" spans="11:14">
      <c r="K61" s="141"/>
      <c r="L61" s="141"/>
      <c r="M61" s="141"/>
      <c r="N61" s="141"/>
    </row>
    <row r="62" s="70" customFormat="1" spans="11:14">
      <c r="K62" s="141"/>
      <c r="L62" s="141"/>
      <c r="M62" s="141"/>
      <c r="N62" s="141"/>
    </row>
    <row r="63" s="70" customFormat="1" spans="11:14">
      <c r="K63" s="141"/>
      <c r="L63" s="141"/>
      <c r="M63" s="141"/>
      <c r="N63" s="141"/>
    </row>
    <row r="64" s="70" customFormat="1" spans="11:14">
      <c r="K64" s="141"/>
      <c r="L64" s="141"/>
      <c r="M64" s="141"/>
      <c r="N64" s="141"/>
    </row>
    <row r="65" s="70" customFormat="1" spans="11:14">
      <c r="K65" s="141"/>
      <c r="L65" s="141"/>
      <c r="M65" s="141"/>
      <c r="N65" s="141"/>
    </row>
    <row r="66" s="70" customFormat="1" spans="11:14">
      <c r="K66" s="141"/>
      <c r="L66" s="141"/>
      <c r="M66" s="141"/>
      <c r="N66" s="141"/>
    </row>
    <row r="67" s="70" customFormat="1" spans="11:14">
      <c r="K67" s="141"/>
      <c r="L67" s="141"/>
      <c r="M67" s="141"/>
      <c r="N67" s="141"/>
    </row>
    <row r="68" s="70" customFormat="1" spans="11:14">
      <c r="K68" s="141"/>
      <c r="L68" s="141"/>
      <c r="M68" s="141"/>
      <c r="N68" s="141"/>
    </row>
  </sheetData>
  <mergeCells count="17">
    <mergeCell ref="A2:N2"/>
    <mergeCell ref="C4:K4"/>
    <mergeCell ref="L4:N4"/>
    <mergeCell ref="A4:A6"/>
    <mergeCell ref="B4:B6"/>
    <mergeCell ref="C5:C6"/>
    <mergeCell ref="K5:K6"/>
    <mergeCell ref="L5:L6"/>
    <mergeCell ref="M5:M6"/>
    <mergeCell ref="N5:N6"/>
    <mergeCell ref="P4:P6"/>
    <mergeCell ref="Q4:Q6"/>
    <mergeCell ref="R4:R6"/>
    <mergeCell ref="S4:S6"/>
    <mergeCell ref="T4:T6"/>
    <mergeCell ref="W4:W6"/>
    <mergeCell ref="Y4:Y6"/>
  </mergeCells>
  <printOptions horizontalCentered="1" verticalCentered="1"/>
  <pageMargins left="0.393055555555556" right="0.393055555555556" top="0.590277777777778" bottom="0.590277777777778" header="0.297916666666667" footer="0.297916666666667"/>
  <pageSetup paperSize="9" scale="92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0"/>
  <sheetViews>
    <sheetView workbookViewId="0">
      <selection activeCell="N17" sqref="N17"/>
    </sheetView>
  </sheetViews>
  <sheetFormatPr defaultColWidth="9" defaultRowHeight="14.25"/>
  <cols>
    <col min="1" max="1" width="36.25" style="70" customWidth="1"/>
    <col min="2" max="2" width="11.625" style="70" customWidth="1"/>
    <col min="3" max="3" width="11.625" style="113" customWidth="1"/>
    <col min="4" max="7" width="11.625" style="114" customWidth="1"/>
    <col min="8" max="9" width="9" style="70"/>
    <col min="10" max="10" width="17" style="115" hidden="1" customWidth="1" outlineLevel="1"/>
    <col min="11" max="11" width="19.75" style="70" hidden="1" customWidth="1" outlineLevel="1"/>
    <col min="12" max="12" width="9" style="70" collapsed="1"/>
    <col min="13" max="16384" width="9" style="70"/>
  </cols>
  <sheetData>
    <row r="1" s="70" customFormat="1" ht="17.25" customHeight="1" spans="1:10">
      <c r="A1" s="54" t="s">
        <v>100</v>
      </c>
      <c r="B1" s="54"/>
      <c r="C1" s="116"/>
      <c r="D1" s="117"/>
      <c r="E1" s="117"/>
      <c r="F1" s="117"/>
      <c r="G1" s="117"/>
      <c r="J1" s="115"/>
    </row>
    <row r="2" s="70" customFormat="1" ht="30" customHeight="1" spans="1:10">
      <c r="A2" s="56" t="s">
        <v>101</v>
      </c>
      <c r="B2" s="56"/>
      <c r="C2" s="56"/>
      <c r="D2" s="56"/>
      <c r="E2" s="56"/>
      <c r="F2" s="56"/>
      <c r="G2" s="56"/>
      <c r="J2" s="115"/>
    </row>
    <row r="3" s="70" customFormat="1" ht="16.5" customHeight="1" spans="1:10">
      <c r="A3" s="57"/>
      <c r="B3" s="57"/>
      <c r="D3" s="59"/>
      <c r="E3" s="118"/>
      <c r="F3" s="118"/>
      <c r="G3" s="118" t="s">
        <v>2</v>
      </c>
      <c r="J3" s="115"/>
    </row>
    <row r="4" s="111" customFormat="1" ht="21" customHeight="1" spans="1:11">
      <c r="A4" s="17" t="s">
        <v>102</v>
      </c>
      <c r="B4" s="16" t="s">
        <v>4</v>
      </c>
      <c r="C4" s="65" t="s">
        <v>5</v>
      </c>
      <c r="D4" s="65"/>
      <c r="E4" s="17" t="s">
        <v>6</v>
      </c>
      <c r="F4" s="17"/>
      <c r="G4" s="17"/>
      <c r="J4" s="128" t="s">
        <v>103</v>
      </c>
      <c r="K4" s="128" t="s">
        <v>104</v>
      </c>
    </row>
    <row r="5" s="111" customFormat="1" ht="20.25" customHeight="1" spans="1:11">
      <c r="A5" s="17"/>
      <c r="B5" s="23"/>
      <c r="C5" s="65" t="s">
        <v>7</v>
      </c>
      <c r="D5" s="119" t="s">
        <v>8</v>
      </c>
      <c r="E5" s="17" t="s">
        <v>9</v>
      </c>
      <c r="F5" s="17" t="s">
        <v>10</v>
      </c>
      <c r="G5" s="120" t="s">
        <v>8</v>
      </c>
      <c r="J5" s="128"/>
      <c r="K5" s="128"/>
    </row>
    <row r="6" s="111" customFormat="1" ht="17.45" customHeight="1" spans="1:11">
      <c r="A6" s="121" t="s">
        <v>11</v>
      </c>
      <c r="B6" s="33">
        <f>SUM(B7,B8:B10,B12:B21)</f>
        <v>609365</v>
      </c>
      <c r="C6" s="83">
        <f>SUM(C7,C8:C10,C12:C21)</f>
        <v>676378</v>
      </c>
      <c r="D6" s="99">
        <f t="shared" ref="D6:D20" si="0">(C6/B6-1)*100</f>
        <v>10.9971855948405</v>
      </c>
      <c r="E6" s="99"/>
      <c r="F6" s="102">
        <f>C6+E6</f>
        <v>676378</v>
      </c>
      <c r="G6" s="99">
        <f>(F6/B6-1)*100</f>
        <v>10.9971855948405</v>
      </c>
      <c r="J6" s="83">
        <f>SUM(J7,J8:J10,J12:J21)</f>
        <v>677581</v>
      </c>
      <c r="K6" s="129">
        <f>SUM(K7,K8:K10,K12:K21)</f>
        <v>1203</v>
      </c>
    </row>
    <row r="7" s="111" customFormat="1" ht="17.45" customHeight="1" spans="1:11">
      <c r="A7" s="84" t="s">
        <v>12</v>
      </c>
      <c r="B7" s="47">
        <v>239824</v>
      </c>
      <c r="C7" s="61">
        <f t="shared" ref="C7:C20" si="1">J7-K7</f>
        <v>269852</v>
      </c>
      <c r="D7" s="93">
        <f t="shared" si="0"/>
        <v>12.520848622323</v>
      </c>
      <c r="E7" s="93"/>
      <c r="F7" s="95">
        <f t="shared" ref="F7:F46" si="2">C7+E7</f>
        <v>269852</v>
      </c>
      <c r="G7" s="93">
        <f t="shared" ref="G7:G46" si="3">(F7/B7-1)*100</f>
        <v>12.520848622323</v>
      </c>
      <c r="J7" s="61">
        <v>270585</v>
      </c>
      <c r="K7" s="86">
        <v>733</v>
      </c>
    </row>
    <row r="8" s="111" customFormat="1" ht="17.45" customHeight="1" spans="1:11">
      <c r="A8" s="84" t="s">
        <v>13</v>
      </c>
      <c r="B8" s="47">
        <v>107822</v>
      </c>
      <c r="C8" s="61">
        <f t="shared" si="1"/>
        <v>121300</v>
      </c>
      <c r="D8" s="93">
        <f t="shared" si="0"/>
        <v>12.5002318636271</v>
      </c>
      <c r="E8" s="93"/>
      <c r="F8" s="95">
        <f t="shared" si="2"/>
        <v>121300</v>
      </c>
      <c r="G8" s="93">
        <f t="shared" si="3"/>
        <v>12.5002318636271</v>
      </c>
      <c r="J8" s="123">
        <v>121380</v>
      </c>
      <c r="K8" s="86">
        <v>80</v>
      </c>
    </row>
    <row r="9" s="111" customFormat="1" ht="17.45" customHeight="1" spans="1:11">
      <c r="A9" s="84" t="s">
        <v>14</v>
      </c>
      <c r="B9" s="47">
        <v>18659</v>
      </c>
      <c r="C9" s="61">
        <f t="shared" si="1"/>
        <v>20992</v>
      </c>
      <c r="D9" s="93">
        <f t="shared" si="0"/>
        <v>12.5033495900102</v>
      </c>
      <c r="E9" s="93"/>
      <c r="F9" s="95">
        <f t="shared" si="2"/>
        <v>20992</v>
      </c>
      <c r="G9" s="93">
        <f t="shared" si="3"/>
        <v>12.5033495900102</v>
      </c>
      <c r="J9" s="123">
        <v>21112</v>
      </c>
      <c r="K9" s="86">
        <v>120</v>
      </c>
    </row>
    <row r="10" s="111" customFormat="1" ht="17.45" customHeight="1" spans="1:11">
      <c r="A10" s="84" t="s">
        <v>15</v>
      </c>
      <c r="B10" s="47">
        <v>9344</v>
      </c>
      <c r="C10" s="61">
        <f t="shared" si="1"/>
        <v>10512</v>
      </c>
      <c r="D10" s="93">
        <f t="shared" si="0"/>
        <v>12.5</v>
      </c>
      <c r="E10" s="93"/>
      <c r="F10" s="95">
        <f t="shared" si="2"/>
        <v>10512</v>
      </c>
      <c r="G10" s="93">
        <f t="shared" si="3"/>
        <v>12.5</v>
      </c>
      <c r="J10" s="123">
        <v>10619</v>
      </c>
      <c r="K10" s="86">
        <v>107</v>
      </c>
    </row>
    <row r="11" s="111" customFormat="1" ht="17.45" customHeight="1" spans="1:11">
      <c r="A11" s="84" t="s">
        <v>16</v>
      </c>
      <c r="B11" s="47">
        <v>4307</v>
      </c>
      <c r="C11" s="61">
        <f t="shared" si="1"/>
        <v>4845</v>
      </c>
      <c r="D11" s="93">
        <f t="shared" si="0"/>
        <v>12.491293243557</v>
      </c>
      <c r="E11" s="93"/>
      <c r="F11" s="95">
        <f t="shared" si="2"/>
        <v>4845</v>
      </c>
      <c r="G11" s="93">
        <f t="shared" si="3"/>
        <v>12.491293243557</v>
      </c>
      <c r="J11" s="123">
        <v>4845</v>
      </c>
      <c r="K11" s="86"/>
    </row>
    <row r="12" s="111" customFormat="1" ht="17.45" customHeight="1" spans="1:11">
      <c r="A12" s="84" t="s">
        <v>17</v>
      </c>
      <c r="B12" s="47">
        <v>35993</v>
      </c>
      <c r="C12" s="61">
        <f t="shared" si="1"/>
        <v>40492</v>
      </c>
      <c r="D12" s="93">
        <f t="shared" si="0"/>
        <v>12.4996527102492</v>
      </c>
      <c r="E12" s="93"/>
      <c r="F12" s="95">
        <f t="shared" si="2"/>
        <v>40492</v>
      </c>
      <c r="G12" s="93">
        <f t="shared" si="3"/>
        <v>12.4996527102492</v>
      </c>
      <c r="J12" s="123">
        <v>40577</v>
      </c>
      <c r="K12" s="86">
        <v>85</v>
      </c>
    </row>
    <row r="13" s="111" customFormat="1" ht="17.45" customHeight="1" spans="1:11">
      <c r="A13" s="84" t="s">
        <v>18</v>
      </c>
      <c r="B13" s="47">
        <v>17828</v>
      </c>
      <c r="C13" s="61">
        <f t="shared" si="1"/>
        <v>20057</v>
      </c>
      <c r="D13" s="93">
        <f t="shared" si="0"/>
        <v>12.5028045770698</v>
      </c>
      <c r="E13" s="93"/>
      <c r="F13" s="95">
        <f t="shared" si="2"/>
        <v>20057</v>
      </c>
      <c r="G13" s="93">
        <f t="shared" si="3"/>
        <v>12.5028045770698</v>
      </c>
      <c r="J13" s="123">
        <v>20076</v>
      </c>
      <c r="K13" s="86">
        <v>19</v>
      </c>
    </row>
    <row r="14" s="111" customFormat="1" ht="17.45" customHeight="1" spans="1:11">
      <c r="A14" s="84" t="s">
        <v>19</v>
      </c>
      <c r="B14" s="47">
        <v>13966</v>
      </c>
      <c r="C14" s="61">
        <f t="shared" si="1"/>
        <v>15712</v>
      </c>
      <c r="D14" s="93">
        <f t="shared" si="0"/>
        <v>12.5017900615781</v>
      </c>
      <c r="E14" s="93"/>
      <c r="F14" s="95">
        <f t="shared" si="2"/>
        <v>15712</v>
      </c>
      <c r="G14" s="93">
        <f t="shared" si="3"/>
        <v>12.5017900615781</v>
      </c>
      <c r="J14" s="123">
        <v>15740</v>
      </c>
      <c r="K14" s="86">
        <v>28</v>
      </c>
    </row>
    <row r="15" s="111" customFormat="1" ht="17.45" customHeight="1" spans="1:11">
      <c r="A15" s="84" t="s">
        <v>20</v>
      </c>
      <c r="B15" s="47">
        <v>49307</v>
      </c>
      <c r="C15" s="61">
        <f t="shared" si="1"/>
        <v>55470</v>
      </c>
      <c r="D15" s="93">
        <f t="shared" si="0"/>
        <v>12.4992394589004</v>
      </c>
      <c r="E15" s="93"/>
      <c r="F15" s="95">
        <f t="shared" si="2"/>
        <v>55470</v>
      </c>
      <c r="G15" s="93">
        <f t="shared" si="3"/>
        <v>12.4992394589004</v>
      </c>
      <c r="J15" s="123">
        <v>55497</v>
      </c>
      <c r="K15" s="86">
        <v>27</v>
      </c>
    </row>
    <row r="16" s="111" customFormat="1" ht="17.45" customHeight="1" spans="1:11">
      <c r="A16" s="84" t="s">
        <v>21</v>
      </c>
      <c r="B16" s="47">
        <v>37873</v>
      </c>
      <c r="C16" s="61">
        <f t="shared" si="1"/>
        <v>42607</v>
      </c>
      <c r="D16" s="93">
        <f t="shared" si="0"/>
        <v>12.4996699495683</v>
      </c>
      <c r="E16" s="93"/>
      <c r="F16" s="95">
        <f t="shared" si="2"/>
        <v>42607</v>
      </c>
      <c r="G16" s="93">
        <f t="shared" si="3"/>
        <v>12.4996699495683</v>
      </c>
      <c r="J16" s="123">
        <v>42607</v>
      </c>
      <c r="K16" s="86"/>
    </row>
    <row r="17" s="111" customFormat="1" ht="17.45" customHeight="1" spans="1:11">
      <c r="A17" s="84" t="s">
        <v>22</v>
      </c>
      <c r="B17" s="47">
        <v>4382</v>
      </c>
      <c r="C17" s="61">
        <f t="shared" si="1"/>
        <v>4929</v>
      </c>
      <c r="D17" s="93">
        <f t="shared" si="0"/>
        <v>12.482884527613</v>
      </c>
      <c r="E17" s="93"/>
      <c r="F17" s="95">
        <f t="shared" si="2"/>
        <v>4929</v>
      </c>
      <c r="G17" s="93">
        <f t="shared" si="3"/>
        <v>12.482884527613</v>
      </c>
      <c r="J17" s="123">
        <v>4933</v>
      </c>
      <c r="K17" s="86">
        <v>4</v>
      </c>
    </row>
    <row r="18" s="111" customFormat="1" ht="17.45" customHeight="1" spans="1:11">
      <c r="A18" s="84" t="s">
        <v>23</v>
      </c>
      <c r="B18" s="47">
        <v>2554</v>
      </c>
      <c r="C18" s="61">
        <f t="shared" si="1"/>
        <v>2554</v>
      </c>
      <c r="D18" s="93">
        <f t="shared" si="0"/>
        <v>0</v>
      </c>
      <c r="E18" s="93"/>
      <c r="F18" s="95">
        <f t="shared" si="2"/>
        <v>2554</v>
      </c>
      <c r="G18" s="93">
        <f t="shared" si="3"/>
        <v>0</v>
      </c>
      <c r="J18" s="123">
        <v>2554</v>
      </c>
      <c r="K18" s="86">
        <v>0</v>
      </c>
    </row>
    <row r="19" s="111" customFormat="1" ht="17.45" customHeight="1" spans="1:11">
      <c r="A19" s="84" t="s">
        <v>24</v>
      </c>
      <c r="B19" s="47">
        <v>70523</v>
      </c>
      <c r="C19" s="61">
        <f t="shared" si="1"/>
        <v>70524</v>
      </c>
      <c r="D19" s="93">
        <f t="shared" si="0"/>
        <v>0.00141797711386005</v>
      </c>
      <c r="E19" s="93"/>
      <c r="F19" s="95">
        <f t="shared" si="2"/>
        <v>70524</v>
      </c>
      <c r="G19" s="93">
        <f t="shared" si="3"/>
        <v>0.00141797711386005</v>
      </c>
      <c r="J19" s="61">
        <v>70524</v>
      </c>
      <c r="K19" s="86">
        <v>0</v>
      </c>
    </row>
    <row r="20" s="111" customFormat="1" ht="17.45" customHeight="1" spans="1:11">
      <c r="A20" s="84" t="s">
        <v>25</v>
      </c>
      <c r="B20" s="47">
        <v>1224</v>
      </c>
      <c r="C20" s="61">
        <f t="shared" si="1"/>
        <v>1377</v>
      </c>
      <c r="D20" s="93">
        <f t="shared" si="0"/>
        <v>12.5</v>
      </c>
      <c r="E20" s="93"/>
      <c r="F20" s="95">
        <f t="shared" si="2"/>
        <v>1377</v>
      </c>
      <c r="G20" s="93">
        <f t="shared" si="3"/>
        <v>12.5</v>
      </c>
      <c r="J20" s="80">
        <v>1377</v>
      </c>
      <c r="K20" s="86">
        <v>0</v>
      </c>
    </row>
    <row r="21" s="111" customFormat="1" ht="17.45" customHeight="1" spans="1:11">
      <c r="A21" s="84" t="s">
        <v>26</v>
      </c>
      <c r="B21" s="47">
        <v>66</v>
      </c>
      <c r="C21" s="101"/>
      <c r="D21" s="93"/>
      <c r="E21" s="93"/>
      <c r="F21" s="95">
        <f t="shared" si="2"/>
        <v>0</v>
      </c>
      <c r="G21" s="93">
        <f t="shared" si="3"/>
        <v>-100</v>
      </c>
      <c r="J21" s="123"/>
      <c r="K21" s="86">
        <v>0</v>
      </c>
    </row>
    <row r="22" s="112" customFormat="1" ht="17.45" customHeight="1" spans="1:11">
      <c r="A22" s="87" t="s">
        <v>27</v>
      </c>
      <c r="B22" s="122">
        <f>SUM(B23,B29:B34)</f>
        <v>160054</v>
      </c>
      <c r="C22" s="122">
        <f>SUM(C23,C29:C34)</f>
        <v>158471</v>
      </c>
      <c r="D22" s="99">
        <f t="shared" ref="D22:D31" si="4">(C22/B22-1)*100</f>
        <v>-0.989041198595475</v>
      </c>
      <c r="E22" s="99"/>
      <c r="F22" s="102">
        <f t="shared" si="2"/>
        <v>158471</v>
      </c>
      <c r="G22" s="99">
        <f t="shared" si="3"/>
        <v>-0.989041198595475</v>
      </c>
      <c r="J22" s="66"/>
      <c r="K22" s="129"/>
    </row>
    <row r="23" s="111" customFormat="1" ht="17.45" customHeight="1" spans="1:11">
      <c r="A23" s="84" t="s">
        <v>28</v>
      </c>
      <c r="B23" s="47">
        <f>SUM(B24:B28)</f>
        <v>26916</v>
      </c>
      <c r="C23" s="80">
        <f>SUM(C24:C28)</f>
        <v>29576</v>
      </c>
      <c r="D23" s="93">
        <f t="shared" si="4"/>
        <v>9.88259771139843</v>
      </c>
      <c r="E23" s="93"/>
      <c r="F23" s="95">
        <f t="shared" si="2"/>
        <v>29576</v>
      </c>
      <c r="G23" s="93">
        <f t="shared" si="3"/>
        <v>9.88259771139843</v>
      </c>
      <c r="J23" s="80"/>
      <c r="K23" s="86"/>
    </row>
    <row r="24" s="111" customFormat="1" ht="17.45" customHeight="1" spans="1:11">
      <c r="A24" s="84" t="s">
        <v>29</v>
      </c>
      <c r="B24" s="47">
        <v>15320</v>
      </c>
      <c r="C24" s="123">
        <v>17005</v>
      </c>
      <c r="D24" s="93">
        <f t="shared" si="4"/>
        <v>10.9986945169713</v>
      </c>
      <c r="E24" s="93"/>
      <c r="F24" s="95">
        <f t="shared" si="2"/>
        <v>17005</v>
      </c>
      <c r="G24" s="93">
        <f t="shared" si="3"/>
        <v>10.9986945169713</v>
      </c>
      <c r="J24" s="123"/>
      <c r="K24" s="86"/>
    </row>
    <row r="25" s="111" customFormat="1" ht="17.45" customHeight="1" spans="1:11">
      <c r="A25" s="84" t="s">
        <v>30</v>
      </c>
      <c r="B25" s="47">
        <v>8172</v>
      </c>
      <c r="C25" s="61">
        <v>9071</v>
      </c>
      <c r="D25" s="93">
        <f t="shared" si="4"/>
        <v>11.0009789525208</v>
      </c>
      <c r="E25" s="93"/>
      <c r="F25" s="95">
        <f t="shared" si="2"/>
        <v>9071</v>
      </c>
      <c r="G25" s="93">
        <f t="shared" si="3"/>
        <v>11.0009789525208</v>
      </c>
      <c r="J25" s="61"/>
      <c r="K25" s="86"/>
    </row>
    <row r="26" s="111" customFormat="1" ht="17.45" customHeight="1" spans="1:11">
      <c r="A26" s="84" t="s">
        <v>31</v>
      </c>
      <c r="B26" s="47">
        <v>428</v>
      </c>
      <c r="C26" s="61">
        <v>500</v>
      </c>
      <c r="D26" s="93">
        <f t="shared" si="4"/>
        <v>16.8224299065421</v>
      </c>
      <c r="E26" s="93"/>
      <c r="F26" s="95">
        <f t="shared" si="2"/>
        <v>500</v>
      </c>
      <c r="G26" s="93">
        <f t="shared" si="3"/>
        <v>16.8224299065421</v>
      </c>
      <c r="J26" s="61"/>
      <c r="K26" s="86"/>
    </row>
    <row r="27" s="111" customFormat="1" ht="17.45" customHeight="1" spans="1:11">
      <c r="A27" s="84" t="s">
        <v>32</v>
      </c>
      <c r="B27" s="47">
        <v>1280</v>
      </c>
      <c r="C27" s="61">
        <v>1300</v>
      </c>
      <c r="D27" s="93">
        <f t="shared" si="4"/>
        <v>1.5625</v>
      </c>
      <c r="E27" s="93"/>
      <c r="F27" s="95">
        <f t="shared" si="2"/>
        <v>1300</v>
      </c>
      <c r="G27" s="93">
        <f t="shared" si="3"/>
        <v>1.5625</v>
      </c>
      <c r="J27" s="61"/>
      <c r="K27" s="86"/>
    </row>
    <row r="28" s="111" customFormat="1" ht="17.45" customHeight="1" spans="1:11">
      <c r="A28" s="84" t="s">
        <v>33</v>
      </c>
      <c r="B28" s="47">
        <v>1716</v>
      </c>
      <c r="C28" s="61">
        <v>1700</v>
      </c>
      <c r="D28" s="93">
        <f t="shared" si="4"/>
        <v>-0.932400932400934</v>
      </c>
      <c r="E28" s="93"/>
      <c r="F28" s="95">
        <f t="shared" si="2"/>
        <v>1700</v>
      </c>
      <c r="G28" s="93">
        <f t="shared" si="3"/>
        <v>-0.932400932400934</v>
      </c>
      <c r="J28" s="61"/>
      <c r="K28" s="86"/>
    </row>
    <row r="29" s="111" customFormat="1" ht="17.45" customHeight="1" spans="1:11">
      <c r="A29" s="84" t="s">
        <v>34</v>
      </c>
      <c r="B29" s="47">
        <v>26327</v>
      </c>
      <c r="C29" s="61">
        <v>25000</v>
      </c>
      <c r="D29" s="93">
        <f t="shared" si="4"/>
        <v>-5.04045276712121</v>
      </c>
      <c r="E29" s="93"/>
      <c r="F29" s="95">
        <f t="shared" si="2"/>
        <v>25000</v>
      </c>
      <c r="G29" s="93">
        <f t="shared" si="3"/>
        <v>-5.04045276712121</v>
      </c>
      <c r="J29" s="61"/>
      <c r="K29" s="86"/>
    </row>
    <row r="30" s="111" customFormat="1" ht="17.45" customHeight="1" spans="1:11">
      <c r="A30" s="84" t="s">
        <v>35</v>
      </c>
      <c r="B30" s="47">
        <v>23373</v>
      </c>
      <c r="C30" s="61">
        <v>23000</v>
      </c>
      <c r="D30" s="93">
        <f t="shared" si="4"/>
        <v>-1.59585846917383</v>
      </c>
      <c r="E30" s="93"/>
      <c r="F30" s="95">
        <f t="shared" si="2"/>
        <v>23000</v>
      </c>
      <c r="G30" s="93">
        <f t="shared" si="3"/>
        <v>-1.59585846917383</v>
      </c>
      <c r="J30" s="61"/>
      <c r="K30" s="86"/>
    </row>
    <row r="31" s="111" customFormat="1" ht="17.45" customHeight="1" spans="1:11">
      <c r="A31" s="39" t="s">
        <v>36</v>
      </c>
      <c r="B31" s="47">
        <v>82826</v>
      </c>
      <c r="C31" s="61">
        <v>80495</v>
      </c>
      <c r="D31" s="93">
        <f t="shared" si="4"/>
        <v>-2.81433366334243</v>
      </c>
      <c r="E31" s="93"/>
      <c r="F31" s="95">
        <f t="shared" si="2"/>
        <v>80495</v>
      </c>
      <c r="G31" s="93">
        <f t="shared" si="3"/>
        <v>-2.81433366334243</v>
      </c>
      <c r="J31" s="61"/>
      <c r="K31" s="86"/>
    </row>
    <row r="32" s="111" customFormat="1" ht="17.45" customHeight="1" spans="1:11">
      <c r="A32" s="39" t="s">
        <v>37</v>
      </c>
      <c r="B32" s="47">
        <v>2</v>
      </c>
      <c r="C32" s="61"/>
      <c r="D32" s="93"/>
      <c r="E32" s="93"/>
      <c r="F32" s="95">
        <f t="shared" si="2"/>
        <v>0</v>
      </c>
      <c r="G32" s="93">
        <f t="shared" si="3"/>
        <v>-100</v>
      </c>
      <c r="J32" s="61"/>
      <c r="K32" s="86"/>
    </row>
    <row r="33" s="111" customFormat="1" ht="17.45" customHeight="1" spans="1:11">
      <c r="A33" s="39" t="s">
        <v>38</v>
      </c>
      <c r="B33" s="47">
        <v>422</v>
      </c>
      <c r="C33" s="61">
        <v>400</v>
      </c>
      <c r="D33" s="93">
        <f t="shared" ref="D33:D46" si="5">(C33/B33-1)*100</f>
        <v>-5.21327014218009</v>
      </c>
      <c r="E33" s="93"/>
      <c r="F33" s="95">
        <f t="shared" si="2"/>
        <v>400</v>
      </c>
      <c r="G33" s="93">
        <f t="shared" si="3"/>
        <v>-5.21327014218009</v>
      </c>
      <c r="J33" s="61"/>
      <c r="K33" s="86"/>
    </row>
    <row r="34" s="111" customFormat="1" ht="17.45" customHeight="1" spans="1:11">
      <c r="A34" s="84" t="s">
        <v>39</v>
      </c>
      <c r="B34" s="47">
        <v>188</v>
      </c>
      <c r="C34" s="101"/>
      <c r="D34" s="93"/>
      <c r="E34" s="93"/>
      <c r="F34" s="95">
        <f t="shared" si="2"/>
        <v>0</v>
      </c>
      <c r="G34" s="93">
        <f t="shared" si="3"/>
        <v>-100</v>
      </c>
      <c r="J34" s="61"/>
      <c r="K34" s="86"/>
    </row>
    <row r="35" s="111" customFormat="1" ht="17.45" customHeight="1" spans="1:10">
      <c r="A35" s="17" t="s">
        <v>40</v>
      </c>
      <c r="B35" s="33">
        <f>SUM(B6,B22)</f>
        <v>769419</v>
      </c>
      <c r="C35" s="33">
        <f>SUM(C6,C22)</f>
        <v>834849</v>
      </c>
      <c r="D35" s="99">
        <f t="shared" si="5"/>
        <v>8.50381911546245</v>
      </c>
      <c r="E35" s="99"/>
      <c r="F35" s="102">
        <f t="shared" si="2"/>
        <v>834849</v>
      </c>
      <c r="G35" s="99">
        <f t="shared" si="3"/>
        <v>8.50381911546245</v>
      </c>
      <c r="J35" s="130"/>
    </row>
    <row r="36" s="111" customFormat="1" ht="17.45" customHeight="1" spans="1:10">
      <c r="A36" s="32" t="s">
        <v>41</v>
      </c>
      <c r="B36" s="47">
        <f>B37</f>
        <v>46326</v>
      </c>
      <c r="C36" s="47">
        <f>C37</f>
        <v>0</v>
      </c>
      <c r="D36" s="93"/>
      <c r="E36" s="95">
        <v>18400</v>
      </c>
      <c r="F36" s="95">
        <f t="shared" si="2"/>
        <v>18400</v>
      </c>
      <c r="G36" s="93">
        <f t="shared" si="3"/>
        <v>-60.2814834002504</v>
      </c>
      <c r="J36" s="130"/>
    </row>
    <row r="37" s="111" customFormat="1" ht="17.45" customHeight="1" spans="1:10">
      <c r="A37" s="32" t="s">
        <v>105</v>
      </c>
      <c r="B37" s="47">
        <v>46326</v>
      </c>
      <c r="C37" s="101"/>
      <c r="D37" s="93"/>
      <c r="E37" s="95">
        <v>18400</v>
      </c>
      <c r="F37" s="95">
        <f t="shared" si="2"/>
        <v>18400</v>
      </c>
      <c r="G37" s="93">
        <f t="shared" si="3"/>
        <v>-60.2814834002504</v>
      </c>
      <c r="J37" s="130"/>
    </row>
    <row r="38" s="111" customFormat="1" ht="17.45" customHeight="1" spans="1:10">
      <c r="A38" s="32" t="s">
        <v>43</v>
      </c>
      <c r="B38" s="47">
        <f>SUM(B39:B45)</f>
        <v>405532</v>
      </c>
      <c r="C38" s="47">
        <f>SUM(C39:C45)</f>
        <v>273763</v>
      </c>
      <c r="D38" s="93">
        <f t="shared" si="5"/>
        <v>-32.4928735586834</v>
      </c>
      <c r="E38" s="93"/>
      <c r="F38" s="95">
        <f t="shared" si="2"/>
        <v>273763</v>
      </c>
      <c r="G38" s="93">
        <f t="shared" si="3"/>
        <v>-32.4928735586834</v>
      </c>
      <c r="J38" s="130"/>
    </row>
    <row r="39" s="111" customFormat="1" ht="17.45" customHeight="1" spans="1:10">
      <c r="A39" s="32" t="s">
        <v>44</v>
      </c>
      <c r="B39" s="47">
        <v>26562</v>
      </c>
      <c r="C39" s="101">
        <v>26562</v>
      </c>
      <c r="D39" s="93">
        <f t="shared" si="5"/>
        <v>0</v>
      </c>
      <c r="E39" s="93"/>
      <c r="F39" s="95">
        <f t="shared" si="2"/>
        <v>26562</v>
      </c>
      <c r="G39" s="93">
        <f t="shared" si="3"/>
        <v>0</v>
      </c>
      <c r="J39" s="130"/>
    </row>
    <row r="40" s="111" customFormat="1" ht="17.45" customHeight="1" spans="1:10">
      <c r="A40" s="32" t="s">
        <v>45</v>
      </c>
      <c r="B40" s="47">
        <v>118093</v>
      </c>
      <c r="C40" s="61">
        <v>299</v>
      </c>
      <c r="D40" s="93">
        <f t="shared" si="5"/>
        <v>-99.7468097177648</v>
      </c>
      <c r="E40" s="93"/>
      <c r="F40" s="95">
        <f t="shared" si="2"/>
        <v>299</v>
      </c>
      <c r="G40" s="93">
        <f t="shared" si="3"/>
        <v>-99.7468097177648</v>
      </c>
      <c r="J40" s="130"/>
    </row>
    <row r="41" s="111" customFormat="1" ht="17.45" customHeight="1" spans="1:10">
      <c r="A41" s="32" t="s">
        <v>46</v>
      </c>
      <c r="B41" s="47">
        <v>122384</v>
      </c>
      <c r="C41" s="61">
        <v>35938</v>
      </c>
      <c r="D41" s="93">
        <f t="shared" si="5"/>
        <v>-70.6350503333769</v>
      </c>
      <c r="E41" s="93"/>
      <c r="F41" s="95">
        <f t="shared" si="2"/>
        <v>35938</v>
      </c>
      <c r="G41" s="93">
        <f t="shared" si="3"/>
        <v>-70.6350503333769</v>
      </c>
      <c r="J41" s="130"/>
    </row>
    <row r="42" s="111" customFormat="1" ht="17.45" customHeight="1" spans="1:10">
      <c r="A42" s="124" t="s">
        <v>47</v>
      </c>
      <c r="B42" s="47">
        <v>74120</v>
      </c>
      <c r="C42" s="101">
        <v>41559</v>
      </c>
      <c r="D42" s="93">
        <f t="shared" si="5"/>
        <v>-43.9301133297356</v>
      </c>
      <c r="E42" s="93"/>
      <c r="F42" s="95">
        <f t="shared" si="2"/>
        <v>41559</v>
      </c>
      <c r="G42" s="93">
        <f t="shared" si="3"/>
        <v>-43.9301133297356</v>
      </c>
      <c r="J42" s="130"/>
    </row>
    <row r="43" s="111" customFormat="1" ht="17.45" customHeight="1" spans="1:10">
      <c r="A43" s="124" t="s">
        <v>106</v>
      </c>
      <c r="B43" s="47">
        <v>1070</v>
      </c>
      <c r="C43" s="101">
        <v>1203</v>
      </c>
      <c r="D43" s="93">
        <f t="shared" si="5"/>
        <v>12.4299065420561</v>
      </c>
      <c r="E43" s="93"/>
      <c r="F43" s="95">
        <f t="shared" si="2"/>
        <v>1203</v>
      </c>
      <c r="G43" s="93">
        <f t="shared" si="3"/>
        <v>12.4299065420561</v>
      </c>
      <c r="J43" s="130"/>
    </row>
    <row r="44" s="111" customFormat="1" ht="17.45" customHeight="1" spans="1:10">
      <c r="A44" s="124" t="s">
        <v>48</v>
      </c>
      <c r="B44" s="47">
        <v>23079</v>
      </c>
      <c r="C44" s="125">
        <v>112061</v>
      </c>
      <c r="D44" s="93">
        <f t="shared" si="5"/>
        <v>385.553966809654</v>
      </c>
      <c r="E44" s="93"/>
      <c r="F44" s="95">
        <f t="shared" si="2"/>
        <v>112061</v>
      </c>
      <c r="G44" s="93">
        <f t="shared" si="3"/>
        <v>385.553966809654</v>
      </c>
      <c r="J44" s="130"/>
    </row>
    <row r="45" s="111" customFormat="1" ht="17.45" customHeight="1" spans="1:10">
      <c r="A45" s="124" t="s">
        <v>49</v>
      </c>
      <c r="B45" s="47">
        <v>40224</v>
      </c>
      <c r="C45" s="125">
        <v>56141</v>
      </c>
      <c r="D45" s="93">
        <f t="shared" si="5"/>
        <v>39.5709029435163</v>
      </c>
      <c r="E45" s="93"/>
      <c r="F45" s="95">
        <f t="shared" si="2"/>
        <v>56141</v>
      </c>
      <c r="G45" s="93">
        <f t="shared" si="3"/>
        <v>39.5709029435163</v>
      </c>
      <c r="J45" s="130"/>
    </row>
    <row r="46" s="111" customFormat="1" ht="17.45" customHeight="1" spans="1:10">
      <c r="A46" s="17" t="s">
        <v>50</v>
      </c>
      <c r="B46" s="33">
        <f>B35+B36+B38</f>
        <v>1221277</v>
      </c>
      <c r="C46" s="33">
        <f>C35+C36+C38</f>
        <v>1108612</v>
      </c>
      <c r="D46" s="99">
        <f t="shared" si="5"/>
        <v>-9.2251798731983</v>
      </c>
      <c r="E46" s="102">
        <v>18400</v>
      </c>
      <c r="F46" s="102">
        <f t="shared" si="2"/>
        <v>1127012</v>
      </c>
      <c r="G46" s="99">
        <f t="shared" si="3"/>
        <v>-7.71856016284594</v>
      </c>
      <c r="J46" s="130"/>
    </row>
    <row r="47" s="70" customFormat="1" spans="1:10">
      <c r="A47" s="71"/>
      <c r="B47" s="71"/>
      <c r="C47" s="126"/>
      <c r="D47" s="127"/>
      <c r="E47" s="127"/>
      <c r="F47" s="127"/>
      <c r="G47" s="127"/>
      <c r="J47" s="115"/>
    </row>
    <row r="48" s="70" customFormat="1" spans="1:10">
      <c r="A48" s="71"/>
      <c r="B48" s="71"/>
      <c r="C48" s="126"/>
      <c r="D48" s="127"/>
      <c r="E48" s="127"/>
      <c r="F48" s="127"/>
      <c r="G48" s="127"/>
      <c r="J48" s="115"/>
    </row>
    <row r="49" s="70" customFormat="1" spans="1:10">
      <c r="A49" s="71"/>
      <c r="B49" s="71"/>
      <c r="C49" s="126"/>
      <c r="D49" s="127"/>
      <c r="E49" s="127"/>
      <c r="F49" s="127"/>
      <c r="G49" s="127"/>
      <c r="J49" s="115"/>
    </row>
    <row r="50" s="70" customFormat="1" spans="1:10">
      <c r="A50" s="71"/>
      <c r="B50" s="71"/>
      <c r="C50" s="126"/>
      <c r="D50" s="127"/>
      <c r="E50" s="127"/>
      <c r="F50" s="127"/>
      <c r="G50" s="127"/>
      <c r="J50" s="115"/>
    </row>
    <row r="51" s="70" customFormat="1" spans="2:10">
      <c r="B51" s="71"/>
      <c r="C51" s="126"/>
      <c r="D51" s="127"/>
      <c r="E51" s="127"/>
      <c r="F51" s="127"/>
      <c r="G51" s="127"/>
      <c r="J51" s="115"/>
    </row>
    <row r="52" s="70" customFormat="1" spans="1:10">
      <c r="A52" s="71"/>
      <c r="B52" s="71"/>
      <c r="C52" s="126"/>
      <c r="D52" s="127"/>
      <c r="E52" s="127"/>
      <c r="F52" s="127"/>
      <c r="G52" s="127"/>
      <c r="J52" s="115"/>
    </row>
    <row r="53" s="70" customFormat="1" spans="1:10">
      <c r="A53" s="71"/>
      <c r="B53" s="71"/>
      <c r="C53" s="126"/>
      <c r="D53" s="127"/>
      <c r="E53" s="127"/>
      <c r="F53" s="127"/>
      <c r="G53" s="127"/>
      <c r="J53" s="115"/>
    </row>
    <row r="54" s="70" customFormat="1" spans="1:10">
      <c r="A54" s="71"/>
      <c r="B54" s="71"/>
      <c r="C54" s="126"/>
      <c r="D54" s="127"/>
      <c r="E54" s="127"/>
      <c r="F54" s="127"/>
      <c r="G54" s="127"/>
      <c r="J54" s="115"/>
    </row>
    <row r="55" s="70" customFormat="1" spans="1:10">
      <c r="A55" s="71"/>
      <c r="B55" s="71"/>
      <c r="C55" s="126"/>
      <c r="D55" s="127"/>
      <c r="E55" s="127"/>
      <c r="F55" s="127"/>
      <c r="G55" s="127"/>
      <c r="J55" s="115"/>
    </row>
    <row r="56" s="70" customFormat="1" spans="1:10">
      <c r="A56" s="71"/>
      <c r="B56" s="71"/>
      <c r="C56" s="126"/>
      <c r="D56" s="127"/>
      <c r="E56" s="127"/>
      <c r="F56" s="127"/>
      <c r="G56" s="127"/>
      <c r="J56" s="115"/>
    </row>
    <row r="57" s="70" customFormat="1" spans="1:10">
      <c r="A57" s="71"/>
      <c r="B57" s="71"/>
      <c r="C57" s="126"/>
      <c r="D57" s="127"/>
      <c r="E57" s="127"/>
      <c r="F57" s="127"/>
      <c r="G57" s="127"/>
      <c r="J57" s="115"/>
    </row>
    <row r="58" s="70" customFormat="1" spans="1:10">
      <c r="A58" s="71"/>
      <c r="B58" s="71"/>
      <c r="C58" s="126"/>
      <c r="D58" s="127"/>
      <c r="E58" s="127"/>
      <c r="F58" s="127"/>
      <c r="G58" s="127"/>
      <c r="J58" s="115"/>
    </row>
    <row r="59" s="70" customFormat="1" spans="1:10">
      <c r="A59" s="71"/>
      <c r="B59" s="71"/>
      <c r="C59" s="126"/>
      <c r="D59" s="127"/>
      <c r="E59" s="127"/>
      <c r="F59" s="127"/>
      <c r="G59" s="127"/>
      <c r="J59" s="115"/>
    </row>
    <row r="60" s="70" customFormat="1" spans="1:10">
      <c r="A60" s="71"/>
      <c r="B60" s="71"/>
      <c r="C60" s="126"/>
      <c r="D60" s="127"/>
      <c r="E60" s="127"/>
      <c r="F60" s="127"/>
      <c r="G60" s="127"/>
      <c r="J60" s="115"/>
    </row>
  </sheetData>
  <mergeCells count="7">
    <mergeCell ref="A2:G2"/>
    <mergeCell ref="C4:D4"/>
    <mergeCell ref="E4:G4"/>
    <mergeCell ref="A4:A5"/>
    <mergeCell ref="B4:B5"/>
    <mergeCell ref="J4:J5"/>
    <mergeCell ref="K4:K5"/>
  </mergeCells>
  <printOptions horizontalCentered="1" verticalCentered="1"/>
  <pageMargins left="0.393055555555556" right="0.393055555555556" top="0.590277777777778" bottom="0.590277777777778" header="0.297916666666667" footer="0.297916666666667"/>
  <pageSetup paperSize="9" scale="91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85"/>
  <sheetViews>
    <sheetView showZeros="0" workbookViewId="0">
      <selection activeCell="P7" sqref="P7"/>
    </sheetView>
  </sheetViews>
  <sheetFormatPr defaultColWidth="9" defaultRowHeight="14.25"/>
  <cols>
    <col min="1" max="1" width="31" style="70" customWidth="1"/>
    <col min="2" max="3" width="11.625" style="70" customWidth="1"/>
    <col min="4" max="10" width="11.625" style="70" hidden="1" customWidth="1" outlineLevel="1"/>
    <col min="11" max="11" width="11.625" style="72" customWidth="1" collapsed="1"/>
    <col min="12" max="14" width="11.625" style="72" customWidth="1"/>
    <col min="15" max="16" width="9" style="70"/>
    <col min="17" max="20" width="9" style="70" hidden="1" customWidth="1" outlineLevel="1"/>
    <col min="21" max="21" width="9" style="70" collapsed="1"/>
    <col min="22" max="16384" width="9" style="70"/>
  </cols>
  <sheetData>
    <row r="1" s="70" customFormat="1" ht="18.75" customHeight="1" spans="1:14">
      <c r="A1" s="54" t="s">
        <v>107</v>
      </c>
      <c r="B1" s="54"/>
      <c r="C1" s="55"/>
      <c r="D1" s="55"/>
      <c r="E1" s="55"/>
      <c r="F1" s="55"/>
      <c r="G1" s="55"/>
      <c r="H1" s="55"/>
      <c r="I1" s="55"/>
      <c r="J1" s="55"/>
      <c r="K1" s="88"/>
      <c r="L1" s="88"/>
      <c r="M1" s="88"/>
      <c r="N1" s="88"/>
    </row>
    <row r="2" s="70" customFormat="1" ht="25.5" customHeight="1" spans="1:14">
      <c r="A2" s="56" t="s">
        <v>108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="70" customFormat="1" ht="19.5" customHeight="1" spans="1:14">
      <c r="A3" s="57"/>
      <c r="B3" s="57"/>
      <c r="C3" s="73"/>
      <c r="D3" s="73"/>
      <c r="E3" s="73"/>
      <c r="F3" s="73"/>
      <c r="G3" s="73"/>
      <c r="H3" s="73"/>
      <c r="I3" s="73"/>
      <c r="J3" s="73"/>
      <c r="L3" s="89"/>
      <c r="M3" s="89"/>
      <c r="N3" s="90" t="s">
        <v>2</v>
      </c>
    </row>
    <row r="4" s="71" customFormat="1" ht="21" customHeight="1" spans="1:20">
      <c r="A4" s="74" t="s">
        <v>53</v>
      </c>
      <c r="B4" s="16" t="s">
        <v>4</v>
      </c>
      <c r="C4" s="75" t="s">
        <v>5</v>
      </c>
      <c r="D4" s="76"/>
      <c r="E4" s="76"/>
      <c r="F4" s="76"/>
      <c r="G4" s="76"/>
      <c r="H4" s="76"/>
      <c r="I4" s="76"/>
      <c r="J4" s="76"/>
      <c r="K4" s="91"/>
      <c r="L4" s="65" t="s">
        <v>6</v>
      </c>
      <c r="M4" s="65"/>
      <c r="N4" s="65"/>
      <c r="Q4" s="104" t="s">
        <v>109</v>
      </c>
      <c r="R4" s="104" t="s">
        <v>110</v>
      </c>
      <c r="S4" s="104" t="s">
        <v>111</v>
      </c>
      <c r="T4" s="104" t="s">
        <v>112</v>
      </c>
    </row>
    <row r="5" s="71" customFormat="1" ht="21" customHeight="1" spans="1:20">
      <c r="A5" s="20"/>
      <c r="B5" s="19"/>
      <c r="C5" s="20" t="s">
        <v>7</v>
      </c>
      <c r="D5" s="77"/>
      <c r="E5" s="77"/>
      <c r="F5" s="77"/>
      <c r="G5" s="77"/>
      <c r="H5" s="77"/>
      <c r="I5" s="77"/>
      <c r="J5" s="77"/>
      <c r="K5" s="22" t="s">
        <v>8</v>
      </c>
      <c r="L5" s="17" t="s">
        <v>9</v>
      </c>
      <c r="M5" s="17" t="s">
        <v>10</v>
      </c>
      <c r="N5" s="17" t="s">
        <v>8</v>
      </c>
      <c r="Q5" s="104"/>
      <c r="R5" s="104"/>
      <c r="S5" s="104"/>
      <c r="T5" s="104"/>
    </row>
    <row r="6" s="71" customFormat="1" ht="64" customHeight="1" spans="1:20">
      <c r="A6" s="20"/>
      <c r="B6" s="23"/>
      <c r="C6" s="20"/>
      <c r="D6" s="17" t="s">
        <v>61</v>
      </c>
      <c r="E6" s="17" t="s">
        <v>62</v>
      </c>
      <c r="F6" s="17" t="s">
        <v>63</v>
      </c>
      <c r="G6" s="17" t="s">
        <v>64</v>
      </c>
      <c r="H6" s="17" t="s">
        <v>65</v>
      </c>
      <c r="I6" s="17" t="s">
        <v>66</v>
      </c>
      <c r="J6" s="24" t="s">
        <v>67</v>
      </c>
      <c r="K6" s="22"/>
      <c r="L6" s="17"/>
      <c r="M6" s="17"/>
      <c r="N6" s="17"/>
      <c r="Q6" s="104"/>
      <c r="R6" s="104"/>
      <c r="S6" s="104"/>
      <c r="T6" s="104"/>
    </row>
    <row r="7" s="70" customFormat="1" ht="20.1" customHeight="1" spans="1:20">
      <c r="A7" s="78" t="s">
        <v>68</v>
      </c>
      <c r="B7" s="79">
        <v>85031</v>
      </c>
      <c r="C7" s="80">
        <f t="shared" ref="C7:C38" si="0">D7+I7+J7</f>
        <v>143704</v>
      </c>
      <c r="D7" s="80">
        <f t="shared" ref="D7:D33" si="1">SUM(E7:H7)</f>
        <v>752</v>
      </c>
      <c r="E7" s="80">
        <v>668</v>
      </c>
      <c r="F7" s="80">
        <v>84</v>
      </c>
      <c r="G7" s="80"/>
      <c r="H7" s="80"/>
      <c r="I7" s="92">
        <v>137895</v>
      </c>
      <c r="J7" s="92">
        <v>5057</v>
      </c>
      <c r="K7" s="93">
        <f t="shared" ref="K7:K28" si="2">(C7/B7-1)*100</f>
        <v>69.0018934271031</v>
      </c>
      <c r="L7" s="94"/>
      <c r="M7" s="95">
        <f>C7+L7</f>
        <v>143704</v>
      </c>
      <c r="N7" s="93">
        <f>(M7/B7-1)*100</f>
        <v>69.0018934271031</v>
      </c>
      <c r="Q7" s="105">
        <v>98279</v>
      </c>
      <c r="R7" s="106">
        <v>1221</v>
      </c>
      <c r="S7" s="107">
        <v>112860</v>
      </c>
      <c r="T7" s="106">
        <v>976</v>
      </c>
    </row>
    <row r="8" s="70" customFormat="1" ht="20.1" customHeight="1" spans="1:20">
      <c r="A8" s="78" t="s">
        <v>69</v>
      </c>
      <c r="B8" s="79"/>
      <c r="C8" s="80">
        <f t="shared" si="0"/>
        <v>0</v>
      </c>
      <c r="D8" s="80">
        <f t="shared" si="1"/>
        <v>0</v>
      </c>
      <c r="E8" s="61"/>
      <c r="F8" s="61"/>
      <c r="G8" s="61"/>
      <c r="H8" s="61"/>
      <c r="I8" s="92"/>
      <c r="J8" s="92"/>
      <c r="K8" s="93"/>
      <c r="L8" s="94"/>
      <c r="M8" s="95">
        <f t="shared" ref="M8:M40" si="3">C8+L8</f>
        <v>0</v>
      </c>
      <c r="N8" s="93"/>
      <c r="Q8" s="108"/>
      <c r="R8" s="106"/>
      <c r="S8" s="107">
        <v>0</v>
      </c>
      <c r="T8" s="106"/>
    </row>
    <row r="9" s="70" customFormat="1" ht="20.1" customHeight="1" spans="1:20">
      <c r="A9" s="78" t="s">
        <v>70</v>
      </c>
      <c r="B9" s="79">
        <v>428</v>
      </c>
      <c r="C9" s="80">
        <f t="shared" si="0"/>
        <v>437</v>
      </c>
      <c r="D9" s="80">
        <f t="shared" si="1"/>
        <v>153</v>
      </c>
      <c r="E9" s="80">
        <v>100</v>
      </c>
      <c r="F9" s="80">
        <v>53</v>
      </c>
      <c r="G9" s="80"/>
      <c r="H9" s="80"/>
      <c r="I9" s="92">
        <v>284</v>
      </c>
      <c r="J9" s="92"/>
      <c r="K9" s="93">
        <f t="shared" si="2"/>
        <v>2.10280373831775</v>
      </c>
      <c r="L9" s="94"/>
      <c r="M9" s="95">
        <f t="shared" si="3"/>
        <v>437</v>
      </c>
      <c r="N9" s="93">
        <f t="shared" ref="N8:N40" si="4">(M9/B9-1)*100</f>
        <v>2.10280373831775</v>
      </c>
      <c r="Q9" s="105">
        <v>806</v>
      </c>
      <c r="R9" s="106"/>
      <c r="S9" s="107">
        <v>331</v>
      </c>
      <c r="T9" s="106"/>
    </row>
    <row r="10" s="70" customFormat="1" ht="20.1" customHeight="1" spans="1:20">
      <c r="A10" s="78" t="s">
        <v>71</v>
      </c>
      <c r="B10" s="79">
        <v>11401</v>
      </c>
      <c r="C10" s="80">
        <f t="shared" si="0"/>
        <v>12970</v>
      </c>
      <c r="D10" s="80">
        <f t="shared" si="1"/>
        <v>856</v>
      </c>
      <c r="E10" s="80">
        <v>821</v>
      </c>
      <c r="F10" s="80">
        <v>35</v>
      </c>
      <c r="G10" s="80"/>
      <c r="H10" s="80"/>
      <c r="I10" s="92">
        <v>11358</v>
      </c>
      <c r="J10" s="92">
        <v>756</v>
      </c>
      <c r="K10" s="93">
        <f t="shared" si="2"/>
        <v>13.7619507060784</v>
      </c>
      <c r="L10" s="94"/>
      <c r="M10" s="95">
        <f t="shared" si="3"/>
        <v>12970</v>
      </c>
      <c r="N10" s="93">
        <f t="shared" si="4"/>
        <v>13.7619507060784</v>
      </c>
      <c r="Q10" s="105">
        <v>15069</v>
      </c>
      <c r="R10" s="106"/>
      <c r="S10" s="107">
        <v>11533</v>
      </c>
      <c r="T10" s="106"/>
    </row>
    <row r="11" s="70" customFormat="1" ht="20.1" customHeight="1" spans="1:20">
      <c r="A11" s="78" t="s">
        <v>72</v>
      </c>
      <c r="B11" s="79">
        <v>234568</v>
      </c>
      <c r="C11" s="80">
        <f t="shared" si="0"/>
        <v>232109</v>
      </c>
      <c r="D11" s="80">
        <f t="shared" si="1"/>
        <v>19589</v>
      </c>
      <c r="E11" s="80">
        <v>6369</v>
      </c>
      <c r="F11" s="80">
        <v>177</v>
      </c>
      <c r="G11" s="80"/>
      <c r="H11" s="80">
        <v>13043</v>
      </c>
      <c r="I11" s="92">
        <v>207126</v>
      </c>
      <c r="J11" s="92">
        <v>5394</v>
      </c>
      <c r="K11" s="93">
        <f t="shared" si="2"/>
        <v>-1.04831008492207</v>
      </c>
      <c r="L11" s="94"/>
      <c r="M11" s="95">
        <f t="shared" si="3"/>
        <v>232109</v>
      </c>
      <c r="N11" s="93">
        <f t="shared" si="4"/>
        <v>-1.04831008492207</v>
      </c>
      <c r="Q11" s="105">
        <v>225079</v>
      </c>
      <c r="R11" s="106"/>
      <c r="S11" s="107">
        <v>206555</v>
      </c>
      <c r="T11" s="106">
        <v>1</v>
      </c>
    </row>
    <row r="12" s="70" customFormat="1" ht="20.1" customHeight="1" spans="1:20">
      <c r="A12" s="78" t="s">
        <v>73</v>
      </c>
      <c r="B12" s="79">
        <v>3918</v>
      </c>
      <c r="C12" s="80">
        <f t="shared" si="0"/>
        <v>6000</v>
      </c>
      <c r="D12" s="80">
        <f t="shared" si="1"/>
        <v>2660</v>
      </c>
      <c r="E12" s="80">
        <v>2345</v>
      </c>
      <c r="F12" s="80">
        <v>315</v>
      </c>
      <c r="G12" s="80"/>
      <c r="H12" s="80"/>
      <c r="I12" s="92">
        <v>3340</v>
      </c>
      <c r="J12" s="92"/>
      <c r="K12" s="93">
        <f t="shared" si="2"/>
        <v>53.1393568147014</v>
      </c>
      <c r="L12" s="94"/>
      <c r="M12" s="95">
        <f t="shared" si="3"/>
        <v>6000</v>
      </c>
      <c r="N12" s="93">
        <f t="shared" si="4"/>
        <v>53.1393568147014</v>
      </c>
      <c r="Q12" s="105">
        <v>7596</v>
      </c>
      <c r="R12" s="106"/>
      <c r="S12" s="107">
        <v>6054</v>
      </c>
      <c r="T12" s="106"/>
    </row>
    <row r="13" s="70" customFormat="1" ht="20.1" customHeight="1" spans="1:20">
      <c r="A13" s="78" t="s">
        <v>74</v>
      </c>
      <c r="B13" s="79">
        <v>7637</v>
      </c>
      <c r="C13" s="80">
        <f t="shared" si="0"/>
        <v>8464</v>
      </c>
      <c r="D13" s="80">
        <f t="shared" si="1"/>
        <v>958</v>
      </c>
      <c r="E13" s="80">
        <v>826</v>
      </c>
      <c r="F13" s="80">
        <v>132</v>
      </c>
      <c r="G13" s="80"/>
      <c r="H13" s="80"/>
      <c r="I13" s="92">
        <v>7490</v>
      </c>
      <c r="J13" s="92">
        <v>16</v>
      </c>
      <c r="K13" s="93">
        <f t="shared" si="2"/>
        <v>10.8288594998036</v>
      </c>
      <c r="L13" s="94"/>
      <c r="M13" s="95">
        <f t="shared" si="3"/>
        <v>8464</v>
      </c>
      <c r="N13" s="93">
        <f t="shared" si="4"/>
        <v>10.8288594998036</v>
      </c>
      <c r="Q13" s="105">
        <v>10713</v>
      </c>
      <c r="R13" s="106"/>
      <c r="S13" s="107">
        <v>8000</v>
      </c>
      <c r="T13" s="106"/>
    </row>
    <row r="14" s="70" customFormat="1" ht="20.1" customHeight="1" spans="1:20">
      <c r="A14" s="78" t="s">
        <v>75</v>
      </c>
      <c r="B14" s="79">
        <v>118972</v>
      </c>
      <c r="C14" s="80">
        <f t="shared" si="0"/>
        <v>134740</v>
      </c>
      <c r="D14" s="80">
        <f t="shared" si="1"/>
        <v>7955</v>
      </c>
      <c r="E14" s="80">
        <v>2452</v>
      </c>
      <c r="F14" s="80">
        <v>5503</v>
      </c>
      <c r="G14" s="80"/>
      <c r="H14" s="80"/>
      <c r="I14" s="92">
        <v>116643</v>
      </c>
      <c r="J14" s="92">
        <v>10142</v>
      </c>
      <c r="K14" s="93">
        <f t="shared" si="2"/>
        <v>13.2535386477491</v>
      </c>
      <c r="L14" s="94"/>
      <c r="M14" s="95">
        <f t="shared" si="3"/>
        <v>134740</v>
      </c>
      <c r="N14" s="93">
        <f t="shared" si="4"/>
        <v>13.2535386477491</v>
      </c>
      <c r="Q14" s="105">
        <v>114778</v>
      </c>
      <c r="R14" s="106">
        <v>566</v>
      </c>
      <c r="S14" s="107">
        <v>107384</v>
      </c>
      <c r="T14" s="106">
        <v>124</v>
      </c>
    </row>
    <row r="15" s="70" customFormat="1" ht="20.1" customHeight="1" spans="1:20">
      <c r="A15" s="78" t="s">
        <v>76</v>
      </c>
      <c r="B15" s="79">
        <v>73611</v>
      </c>
      <c r="C15" s="80">
        <f t="shared" si="0"/>
        <v>76180</v>
      </c>
      <c r="D15" s="80">
        <f t="shared" si="1"/>
        <v>581</v>
      </c>
      <c r="E15" s="80">
        <v>581</v>
      </c>
      <c r="F15" s="80"/>
      <c r="G15" s="80"/>
      <c r="H15" s="80"/>
      <c r="I15" s="92">
        <v>66846</v>
      </c>
      <c r="J15" s="92">
        <v>8753</v>
      </c>
      <c r="K15" s="93">
        <f t="shared" si="2"/>
        <v>3.48996753202646</v>
      </c>
      <c r="L15" s="94"/>
      <c r="M15" s="95">
        <f t="shared" si="3"/>
        <v>76180</v>
      </c>
      <c r="N15" s="93">
        <f t="shared" si="4"/>
        <v>3.48996753202646</v>
      </c>
      <c r="Q15" s="105">
        <v>72323</v>
      </c>
      <c r="R15" s="106">
        <v>222</v>
      </c>
      <c r="S15" s="107">
        <v>50266</v>
      </c>
      <c r="T15" s="106">
        <v>46</v>
      </c>
    </row>
    <row r="16" s="70" customFormat="1" ht="20.1" customHeight="1" spans="1:20">
      <c r="A16" s="78" t="s">
        <v>77</v>
      </c>
      <c r="B16" s="79">
        <v>12216</v>
      </c>
      <c r="C16" s="80">
        <f t="shared" si="0"/>
        <v>16609</v>
      </c>
      <c r="D16" s="80">
        <f t="shared" si="1"/>
        <v>9607</v>
      </c>
      <c r="E16" s="80">
        <v>7770</v>
      </c>
      <c r="F16" s="80">
        <v>1837</v>
      </c>
      <c r="G16" s="80"/>
      <c r="H16" s="80"/>
      <c r="I16" s="92">
        <v>7002</v>
      </c>
      <c r="J16" s="92"/>
      <c r="K16" s="93">
        <f t="shared" si="2"/>
        <v>35.9610347085789</v>
      </c>
      <c r="L16" s="94"/>
      <c r="M16" s="95">
        <f t="shared" si="3"/>
        <v>16609</v>
      </c>
      <c r="N16" s="93">
        <f t="shared" si="4"/>
        <v>35.9610347085789</v>
      </c>
      <c r="Q16" s="105">
        <v>23163</v>
      </c>
      <c r="R16" s="106"/>
      <c r="S16" s="107">
        <v>10044</v>
      </c>
      <c r="T16" s="106"/>
    </row>
    <row r="17" s="70" customFormat="1" ht="20.1" customHeight="1" spans="1:20">
      <c r="A17" s="78" t="s">
        <v>78</v>
      </c>
      <c r="B17" s="79">
        <v>140757</v>
      </c>
      <c r="C17" s="80">
        <f t="shared" si="0"/>
        <v>72050</v>
      </c>
      <c r="D17" s="80">
        <f t="shared" si="1"/>
        <v>32452</v>
      </c>
      <c r="E17" s="80">
        <v>1569</v>
      </c>
      <c r="F17" s="80">
        <v>4058</v>
      </c>
      <c r="G17" s="80">
        <v>26825</v>
      </c>
      <c r="H17" s="80"/>
      <c r="I17" s="92">
        <v>39598</v>
      </c>
      <c r="J17" s="92"/>
      <c r="K17" s="93">
        <f t="shared" si="2"/>
        <v>-48.8124924515299</v>
      </c>
      <c r="L17" s="94"/>
      <c r="M17" s="95">
        <f t="shared" si="3"/>
        <v>72050</v>
      </c>
      <c r="N17" s="93">
        <f t="shared" si="4"/>
        <v>-48.8124924515299</v>
      </c>
      <c r="Q17" s="105">
        <v>84333</v>
      </c>
      <c r="R17" s="106">
        <v>877</v>
      </c>
      <c r="S17" s="107">
        <v>61678</v>
      </c>
      <c r="T17" s="106">
        <v>385</v>
      </c>
    </row>
    <row r="18" s="70" customFormat="1" ht="20.1" customHeight="1" spans="1:20">
      <c r="A18" s="78" t="s">
        <v>79</v>
      </c>
      <c r="B18" s="79">
        <v>36335</v>
      </c>
      <c r="C18" s="80">
        <f t="shared" si="0"/>
        <v>51307</v>
      </c>
      <c r="D18" s="80">
        <f t="shared" si="1"/>
        <v>20285</v>
      </c>
      <c r="E18" s="80">
        <v>19232</v>
      </c>
      <c r="F18" s="80">
        <v>1053</v>
      </c>
      <c r="G18" s="80"/>
      <c r="H18" s="80"/>
      <c r="I18" s="92">
        <v>27323</v>
      </c>
      <c r="J18" s="92">
        <v>3699</v>
      </c>
      <c r="K18" s="93">
        <f t="shared" si="2"/>
        <v>41.2054492913169</v>
      </c>
      <c r="L18" s="94"/>
      <c r="M18" s="95">
        <f t="shared" si="3"/>
        <v>51307</v>
      </c>
      <c r="N18" s="93">
        <f t="shared" si="4"/>
        <v>41.2054492913169</v>
      </c>
      <c r="Q18" s="105">
        <v>87457</v>
      </c>
      <c r="R18" s="106">
        <v>2817</v>
      </c>
      <c r="S18" s="107">
        <v>24906</v>
      </c>
      <c r="T18" s="106"/>
    </row>
    <row r="19" s="70" customFormat="1" ht="20.1" customHeight="1" spans="1:20">
      <c r="A19" s="78" t="s">
        <v>80</v>
      </c>
      <c r="B19" s="79">
        <v>7136</v>
      </c>
      <c r="C19" s="80">
        <f t="shared" si="0"/>
        <v>10381</v>
      </c>
      <c r="D19" s="80">
        <f t="shared" si="1"/>
        <v>536</v>
      </c>
      <c r="E19" s="80">
        <v>461</v>
      </c>
      <c r="F19" s="80">
        <v>75</v>
      </c>
      <c r="G19" s="80"/>
      <c r="H19" s="80"/>
      <c r="I19" s="96">
        <v>9845</v>
      </c>
      <c r="J19" s="96"/>
      <c r="K19" s="93">
        <f t="shared" si="2"/>
        <v>45.4736547085202</v>
      </c>
      <c r="L19" s="94"/>
      <c r="M19" s="95">
        <f t="shared" si="3"/>
        <v>10381</v>
      </c>
      <c r="N19" s="93">
        <f t="shared" si="4"/>
        <v>45.4736547085202</v>
      </c>
      <c r="Q19" s="105">
        <v>11910</v>
      </c>
      <c r="R19" s="106"/>
      <c r="S19" s="107">
        <v>6288</v>
      </c>
      <c r="T19" s="106"/>
    </row>
    <row r="20" s="70" customFormat="1" ht="20.1" customHeight="1" spans="1:20">
      <c r="A20" s="78" t="s">
        <v>81</v>
      </c>
      <c r="B20" s="79">
        <v>28981</v>
      </c>
      <c r="C20" s="80">
        <f t="shared" si="0"/>
        <v>28630</v>
      </c>
      <c r="D20" s="80">
        <f t="shared" si="1"/>
        <v>2615</v>
      </c>
      <c r="E20" s="80">
        <v>1431</v>
      </c>
      <c r="F20" s="80">
        <v>1184</v>
      </c>
      <c r="G20" s="80"/>
      <c r="H20" s="80"/>
      <c r="I20" s="92">
        <v>26015</v>
      </c>
      <c r="J20" s="92"/>
      <c r="K20" s="93">
        <f t="shared" si="2"/>
        <v>-1.21113833201063</v>
      </c>
      <c r="L20" s="94"/>
      <c r="M20" s="95">
        <f t="shared" si="3"/>
        <v>28630</v>
      </c>
      <c r="N20" s="93">
        <f t="shared" si="4"/>
        <v>-1.21113833201063</v>
      </c>
      <c r="Q20" s="105">
        <v>11183</v>
      </c>
      <c r="R20" s="106"/>
      <c r="S20" s="107">
        <v>22087</v>
      </c>
      <c r="T20" s="106"/>
    </row>
    <row r="21" s="70" customFormat="1" ht="20.1" customHeight="1" spans="1:20">
      <c r="A21" s="78" t="s">
        <v>82</v>
      </c>
      <c r="B21" s="79">
        <v>1223</v>
      </c>
      <c r="C21" s="80">
        <f t="shared" si="0"/>
        <v>863</v>
      </c>
      <c r="D21" s="80">
        <f t="shared" si="1"/>
        <v>596</v>
      </c>
      <c r="E21" s="80">
        <v>150</v>
      </c>
      <c r="F21" s="80">
        <v>446</v>
      </c>
      <c r="G21" s="80"/>
      <c r="H21" s="80"/>
      <c r="I21" s="92">
        <v>267</v>
      </c>
      <c r="J21" s="92"/>
      <c r="K21" s="93">
        <f t="shared" si="2"/>
        <v>-29.4358135731807</v>
      </c>
      <c r="L21" s="94"/>
      <c r="M21" s="95">
        <f t="shared" si="3"/>
        <v>863</v>
      </c>
      <c r="N21" s="93">
        <f t="shared" si="4"/>
        <v>-29.4358135731807</v>
      </c>
      <c r="Q21" s="105">
        <v>5149</v>
      </c>
      <c r="R21" s="106"/>
      <c r="S21" s="107">
        <v>138</v>
      </c>
      <c r="T21" s="106"/>
    </row>
    <row r="22" s="70" customFormat="1" ht="20.1" customHeight="1" spans="1:20">
      <c r="A22" s="78" t="s">
        <v>83</v>
      </c>
      <c r="B22" s="79">
        <v>244</v>
      </c>
      <c r="C22" s="80">
        <f t="shared" si="0"/>
        <v>81</v>
      </c>
      <c r="D22" s="80">
        <f t="shared" si="1"/>
        <v>0</v>
      </c>
      <c r="E22" s="80"/>
      <c r="F22" s="80"/>
      <c r="G22" s="80"/>
      <c r="H22" s="80"/>
      <c r="I22" s="92">
        <v>81</v>
      </c>
      <c r="J22" s="96"/>
      <c r="K22" s="93">
        <f t="shared" si="2"/>
        <v>-66.8032786885246</v>
      </c>
      <c r="L22" s="94"/>
      <c r="M22" s="95">
        <f t="shared" si="3"/>
        <v>81</v>
      </c>
      <c r="N22" s="93">
        <f t="shared" si="4"/>
        <v>-66.8032786885246</v>
      </c>
      <c r="Q22" s="105">
        <v>408</v>
      </c>
      <c r="R22" s="106"/>
      <c r="S22" s="107">
        <v>0</v>
      </c>
      <c r="T22" s="106"/>
    </row>
    <row r="23" s="70" customFormat="1" ht="20.1" customHeight="1" spans="1:20">
      <c r="A23" s="78" t="s">
        <v>84</v>
      </c>
      <c r="B23" s="79">
        <v>5166</v>
      </c>
      <c r="C23" s="80">
        <f t="shared" si="0"/>
        <v>5738</v>
      </c>
      <c r="D23" s="80">
        <f t="shared" si="1"/>
        <v>0</v>
      </c>
      <c r="E23" s="80"/>
      <c r="F23" s="80"/>
      <c r="G23" s="80"/>
      <c r="H23" s="80"/>
      <c r="I23" s="92">
        <v>5738</v>
      </c>
      <c r="J23" s="97"/>
      <c r="K23" s="93">
        <f t="shared" si="2"/>
        <v>11.0723964382501</v>
      </c>
      <c r="L23" s="94"/>
      <c r="M23" s="95">
        <f t="shared" si="3"/>
        <v>5738</v>
      </c>
      <c r="N23" s="93">
        <f t="shared" si="4"/>
        <v>11.0723964382501</v>
      </c>
      <c r="Q23" s="105">
        <v>5052</v>
      </c>
      <c r="R23" s="106"/>
      <c r="S23" s="107">
        <v>4612</v>
      </c>
      <c r="T23" s="106"/>
    </row>
    <row r="24" s="70" customFormat="1" ht="20.1" customHeight="1" spans="1:20">
      <c r="A24" s="78" t="s">
        <v>85</v>
      </c>
      <c r="B24" s="79">
        <v>3889</v>
      </c>
      <c r="C24" s="80">
        <f t="shared" si="0"/>
        <v>9815</v>
      </c>
      <c r="D24" s="80">
        <f t="shared" si="1"/>
        <v>4035</v>
      </c>
      <c r="E24" s="80"/>
      <c r="F24" s="80">
        <v>4035</v>
      </c>
      <c r="G24" s="80"/>
      <c r="H24" s="80"/>
      <c r="I24" s="92">
        <v>5780</v>
      </c>
      <c r="J24" s="97"/>
      <c r="K24" s="93">
        <f t="shared" si="2"/>
        <v>152.378503471329</v>
      </c>
      <c r="L24" s="94"/>
      <c r="M24" s="95">
        <f t="shared" si="3"/>
        <v>9815</v>
      </c>
      <c r="N24" s="93">
        <f t="shared" si="4"/>
        <v>152.378503471329</v>
      </c>
      <c r="Q24" s="105">
        <v>8756</v>
      </c>
      <c r="R24" s="106"/>
      <c r="S24" s="107">
        <v>4650</v>
      </c>
      <c r="T24" s="106"/>
    </row>
    <row r="25" s="70" customFormat="1" ht="20.1" customHeight="1" spans="1:20">
      <c r="A25" s="78" t="s">
        <v>86</v>
      </c>
      <c r="B25" s="79">
        <v>36556</v>
      </c>
      <c r="C25" s="80">
        <f t="shared" si="0"/>
        <v>29907</v>
      </c>
      <c r="D25" s="80">
        <f t="shared" si="1"/>
        <v>8203</v>
      </c>
      <c r="E25" s="80">
        <v>5619</v>
      </c>
      <c r="F25" s="80">
        <v>2584</v>
      </c>
      <c r="G25" s="80"/>
      <c r="H25" s="80"/>
      <c r="I25" s="92">
        <v>21245</v>
      </c>
      <c r="J25" s="98">
        <v>459</v>
      </c>
      <c r="K25" s="93">
        <f t="shared" si="2"/>
        <v>-18.1885326622169</v>
      </c>
      <c r="L25" s="94"/>
      <c r="M25" s="95">
        <f t="shared" si="3"/>
        <v>29907</v>
      </c>
      <c r="N25" s="93">
        <f t="shared" si="4"/>
        <v>-18.1885326622169</v>
      </c>
      <c r="Q25" s="105">
        <v>28824</v>
      </c>
      <c r="R25" s="106">
        <v>76</v>
      </c>
      <c r="S25" s="107">
        <v>17512</v>
      </c>
      <c r="T25" s="106">
        <v>188</v>
      </c>
    </row>
    <row r="26" s="70" customFormat="1" ht="20.1" customHeight="1" spans="1:20">
      <c r="A26" s="78" t="s">
        <v>87</v>
      </c>
      <c r="B26" s="79">
        <v>1350</v>
      </c>
      <c r="C26" s="80">
        <f t="shared" si="0"/>
        <v>3146</v>
      </c>
      <c r="D26" s="80">
        <f t="shared" si="1"/>
        <v>0</v>
      </c>
      <c r="E26" s="80"/>
      <c r="F26" s="80"/>
      <c r="G26" s="80"/>
      <c r="H26" s="80"/>
      <c r="I26" s="92">
        <v>1185</v>
      </c>
      <c r="J26" s="98">
        <v>1961</v>
      </c>
      <c r="K26" s="93">
        <f t="shared" si="2"/>
        <v>133.037037037037</v>
      </c>
      <c r="L26" s="94"/>
      <c r="M26" s="95">
        <f t="shared" si="3"/>
        <v>3146</v>
      </c>
      <c r="N26" s="93">
        <f t="shared" si="4"/>
        <v>133.037037037037</v>
      </c>
      <c r="Q26" s="105">
        <v>1940</v>
      </c>
      <c r="R26" s="106"/>
      <c r="S26" s="107">
        <v>1430</v>
      </c>
      <c r="T26" s="106"/>
    </row>
    <row r="27" s="70" customFormat="1" ht="20.1" customHeight="1" spans="1:20">
      <c r="A27" s="78" t="s">
        <v>88</v>
      </c>
      <c r="B27" s="79">
        <v>1352</v>
      </c>
      <c r="C27" s="80">
        <f t="shared" si="0"/>
        <v>2386</v>
      </c>
      <c r="D27" s="80">
        <f t="shared" si="1"/>
        <v>228</v>
      </c>
      <c r="E27" s="80">
        <v>46</v>
      </c>
      <c r="F27" s="80">
        <v>182</v>
      </c>
      <c r="G27" s="80"/>
      <c r="H27" s="80"/>
      <c r="I27" s="92">
        <v>2158</v>
      </c>
      <c r="J27" s="97"/>
      <c r="K27" s="93">
        <f t="shared" si="2"/>
        <v>76.4792899408284</v>
      </c>
      <c r="L27" s="94"/>
      <c r="M27" s="95">
        <f t="shared" si="3"/>
        <v>2386</v>
      </c>
      <c r="N27" s="93">
        <f t="shared" si="4"/>
        <v>76.4792899408284</v>
      </c>
      <c r="Q27" s="105">
        <v>2565</v>
      </c>
      <c r="R27" s="106"/>
      <c r="S27" s="107">
        <v>1881</v>
      </c>
      <c r="T27" s="106"/>
    </row>
    <row r="28" s="70" customFormat="1" ht="20.1" customHeight="1" spans="1:20">
      <c r="A28" s="78" t="s">
        <v>89</v>
      </c>
      <c r="B28" s="79">
        <v>5456</v>
      </c>
      <c r="C28" s="80">
        <f t="shared" si="0"/>
        <v>7560</v>
      </c>
      <c r="D28" s="80">
        <f t="shared" si="1"/>
        <v>0</v>
      </c>
      <c r="E28" s="61"/>
      <c r="F28" s="61"/>
      <c r="G28" s="61"/>
      <c r="H28" s="61"/>
      <c r="I28" s="92">
        <v>7560</v>
      </c>
      <c r="J28" s="97"/>
      <c r="K28" s="93">
        <f t="shared" si="2"/>
        <v>38.5630498533724</v>
      </c>
      <c r="L28" s="94"/>
      <c r="M28" s="95">
        <f t="shared" si="3"/>
        <v>7560</v>
      </c>
      <c r="N28" s="93">
        <f t="shared" si="4"/>
        <v>38.5630498533724</v>
      </c>
      <c r="Q28" s="108">
        <v>5755</v>
      </c>
      <c r="R28" s="106"/>
      <c r="S28" s="107">
        <v>5500</v>
      </c>
      <c r="T28" s="106"/>
    </row>
    <row r="29" s="70" customFormat="1" ht="20.1" customHeight="1" spans="1:20">
      <c r="A29" s="78" t="s">
        <v>90</v>
      </c>
      <c r="B29" s="79">
        <v>0</v>
      </c>
      <c r="C29" s="80">
        <f t="shared" si="0"/>
        <v>21000</v>
      </c>
      <c r="D29" s="80">
        <f t="shared" si="1"/>
        <v>0</v>
      </c>
      <c r="E29" s="61"/>
      <c r="F29" s="61"/>
      <c r="G29" s="61"/>
      <c r="H29" s="61"/>
      <c r="I29" s="92">
        <v>21000</v>
      </c>
      <c r="J29" s="97"/>
      <c r="K29" s="93"/>
      <c r="L29" s="94"/>
      <c r="M29" s="95">
        <f t="shared" si="3"/>
        <v>21000</v>
      </c>
      <c r="N29" s="93"/>
      <c r="Q29" s="108">
        <v>0</v>
      </c>
      <c r="R29" s="106"/>
      <c r="S29" s="107">
        <v>10000</v>
      </c>
      <c r="T29" s="106"/>
    </row>
    <row r="30" s="70" customFormat="1" ht="20.1" customHeight="1" spans="1:20">
      <c r="A30" s="78" t="s">
        <v>91</v>
      </c>
      <c r="B30" s="79"/>
      <c r="C30" s="80">
        <f t="shared" si="0"/>
        <v>0</v>
      </c>
      <c r="D30" s="80">
        <f t="shared" si="1"/>
        <v>0</v>
      </c>
      <c r="E30" s="80"/>
      <c r="F30" s="80"/>
      <c r="G30" s="80"/>
      <c r="H30" s="80"/>
      <c r="I30" s="97"/>
      <c r="J30" s="97"/>
      <c r="K30" s="93"/>
      <c r="L30" s="94"/>
      <c r="M30" s="95">
        <f t="shared" si="3"/>
        <v>0</v>
      </c>
      <c r="N30" s="93"/>
      <c r="Q30" s="105">
        <v>1041</v>
      </c>
      <c r="R30" s="106"/>
      <c r="S30" s="106"/>
      <c r="T30" s="106"/>
    </row>
    <row r="31" s="70" customFormat="1" ht="20.1" customHeight="1" spans="1:20">
      <c r="A31" s="65" t="s">
        <v>92</v>
      </c>
      <c r="B31" s="81">
        <f t="shared" ref="B31:J31" si="5">SUM(B7:B30)</f>
        <v>816227</v>
      </c>
      <c r="C31" s="82">
        <f t="shared" si="0"/>
        <v>874077</v>
      </c>
      <c r="D31" s="82">
        <f t="shared" si="1"/>
        <v>112061</v>
      </c>
      <c r="E31" s="83">
        <f t="shared" si="5"/>
        <v>50440</v>
      </c>
      <c r="F31" s="83">
        <f t="shared" si="5"/>
        <v>21753</v>
      </c>
      <c r="G31" s="83">
        <f t="shared" si="5"/>
        <v>26825</v>
      </c>
      <c r="H31" s="83">
        <f t="shared" si="5"/>
        <v>13043</v>
      </c>
      <c r="I31" s="83">
        <f t="shared" si="5"/>
        <v>725779</v>
      </c>
      <c r="J31" s="83">
        <f t="shared" si="5"/>
        <v>36237</v>
      </c>
      <c r="K31" s="99">
        <f t="shared" ref="K31:K35" si="6">(C31/B31-1)*100</f>
        <v>7.08748914211366</v>
      </c>
      <c r="L31" s="100"/>
      <c r="M31" s="95">
        <f t="shared" si="3"/>
        <v>874077</v>
      </c>
      <c r="N31" s="93">
        <f t="shared" si="4"/>
        <v>7.08748914211366</v>
      </c>
      <c r="Q31" s="106"/>
      <c r="R31" s="106"/>
      <c r="S31" s="106"/>
      <c r="T31" s="106"/>
    </row>
    <row r="32" s="70" customFormat="1" ht="20.1" customHeight="1" spans="1:20">
      <c r="A32" s="84" t="s">
        <v>93</v>
      </c>
      <c r="B32" s="85">
        <f>B33</f>
        <v>46326</v>
      </c>
      <c r="C32" s="80">
        <f t="shared" si="0"/>
        <v>0</v>
      </c>
      <c r="D32" s="80">
        <f t="shared" si="1"/>
        <v>0</v>
      </c>
      <c r="E32" s="61"/>
      <c r="F32" s="61"/>
      <c r="G32" s="61"/>
      <c r="H32" s="61"/>
      <c r="I32" s="61">
        <f>I33</f>
        <v>0</v>
      </c>
      <c r="J32" s="61"/>
      <c r="K32" s="93"/>
      <c r="L32" s="85">
        <f>L33</f>
        <v>18400</v>
      </c>
      <c r="M32" s="95">
        <f t="shared" si="3"/>
        <v>18400</v>
      </c>
      <c r="N32" s="93">
        <f t="shared" si="4"/>
        <v>-60.2814834002504</v>
      </c>
      <c r="Q32" s="106"/>
      <c r="R32" s="106"/>
      <c r="S32" s="106"/>
      <c r="T32" s="106"/>
    </row>
    <row r="33" s="70" customFormat="1" ht="20.1" customHeight="1" spans="1:20">
      <c r="A33" s="60" t="s">
        <v>113</v>
      </c>
      <c r="B33" s="85">
        <v>46326</v>
      </c>
      <c r="C33" s="80">
        <f t="shared" si="0"/>
        <v>0</v>
      </c>
      <c r="D33" s="80">
        <f t="shared" si="1"/>
        <v>0</v>
      </c>
      <c r="E33" s="61"/>
      <c r="F33" s="61"/>
      <c r="G33" s="61"/>
      <c r="H33" s="61"/>
      <c r="I33" s="40"/>
      <c r="J33" s="40"/>
      <c r="K33" s="93"/>
      <c r="L33" s="95">
        <v>18400</v>
      </c>
      <c r="M33" s="95">
        <f t="shared" si="3"/>
        <v>18400</v>
      </c>
      <c r="N33" s="93">
        <f t="shared" si="4"/>
        <v>-60.2814834002504</v>
      </c>
      <c r="Q33" s="106"/>
      <c r="R33" s="106"/>
      <c r="S33" s="106"/>
      <c r="T33" s="106"/>
    </row>
    <row r="34" s="70" customFormat="1" ht="20.1" customHeight="1" spans="1:20">
      <c r="A34" s="84" t="s">
        <v>95</v>
      </c>
      <c r="B34" s="85">
        <f>SUM(B35:B39)</f>
        <v>358724</v>
      </c>
      <c r="C34" s="80">
        <f t="shared" si="0"/>
        <v>234535</v>
      </c>
      <c r="D34" s="80"/>
      <c r="E34" s="61"/>
      <c r="F34" s="61"/>
      <c r="G34" s="61"/>
      <c r="H34" s="61"/>
      <c r="I34" s="61">
        <f>SUM(I35:I39)</f>
        <v>234535</v>
      </c>
      <c r="J34" s="61"/>
      <c r="K34" s="93">
        <f t="shared" si="6"/>
        <v>-34.6196518772092</v>
      </c>
      <c r="L34" s="94"/>
      <c r="M34" s="95">
        <f t="shared" si="3"/>
        <v>234535</v>
      </c>
      <c r="N34" s="93">
        <f t="shared" si="4"/>
        <v>-34.6196518772092</v>
      </c>
      <c r="Q34" s="106"/>
      <c r="R34" s="106"/>
      <c r="S34" s="106"/>
      <c r="T34" s="106"/>
    </row>
    <row r="35" s="70" customFormat="1" ht="20.1" customHeight="1" spans="1:20">
      <c r="A35" s="60" t="s">
        <v>114</v>
      </c>
      <c r="B35" s="85">
        <v>204258</v>
      </c>
      <c r="C35" s="80">
        <f t="shared" si="0"/>
        <v>232735</v>
      </c>
      <c r="D35" s="80"/>
      <c r="E35" s="61"/>
      <c r="F35" s="61"/>
      <c r="G35" s="61"/>
      <c r="H35" s="61"/>
      <c r="I35" s="47">
        <v>232735</v>
      </c>
      <c r="J35" s="47"/>
      <c r="K35" s="93">
        <f t="shared" si="6"/>
        <v>13.9416815987623</v>
      </c>
      <c r="L35" s="94"/>
      <c r="M35" s="95">
        <f t="shared" si="3"/>
        <v>232735</v>
      </c>
      <c r="N35" s="93">
        <f t="shared" si="4"/>
        <v>13.9416815987623</v>
      </c>
      <c r="Q35" s="106"/>
      <c r="R35" s="106"/>
      <c r="S35" s="106"/>
      <c r="T35" s="106"/>
    </row>
    <row r="36" s="70" customFormat="1" ht="20.1" customHeight="1" spans="1:20">
      <c r="A36" s="60" t="s">
        <v>115</v>
      </c>
      <c r="B36" s="85"/>
      <c r="C36" s="80">
        <f t="shared" si="0"/>
        <v>0</v>
      </c>
      <c r="D36" s="80"/>
      <c r="E36" s="61"/>
      <c r="F36" s="61"/>
      <c r="G36" s="61"/>
      <c r="H36" s="61"/>
      <c r="I36" s="47"/>
      <c r="J36" s="47"/>
      <c r="K36" s="93"/>
      <c r="L36" s="94"/>
      <c r="M36" s="95">
        <f t="shared" si="3"/>
        <v>0</v>
      </c>
      <c r="N36" s="93"/>
      <c r="Q36" s="106"/>
      <c r="R36" s="106"/>
      <c r="S36" s="106"/>
      <c r="T36" s="106"/>
    </row>
    <row r="37" s="70" customFormat="1" ht="20.1" customHeight="1" spans="1:20">
      <c r="A37" s="60" t="s">
        <v>116</v>
      </c>
      <c r="B37" s="85">
        <v>38638</v>
      </c>
      <c r="C37" s="80">
        <f t="shared" si="0"/>
        <v>0</v>
      </c>
      <c r="D37" s="80"/>
      <c r="E37" s="61"/>
      <c r="F37" s="61"/>
      <c r="G37" s="61"/>
      <c r="H37" s="61"/>
      <c r="I37" s="40"/>
      <c r="J37" s="40"/>
      <c r="K37" s="93"/>
      <c r="L37" s="94"/>
      <c r="M37" s="95">
        <f t="shared" si="3"/>
        <v>0</v>
      </c>
      <c r="N37" s="93">
        <f t="shared" si="4"/>
        <v>-100</v>
      </c>
      <c r="Q37" s="106"/>
      <c r="R37" s="106"/>
      <c r="S37" s="106"/>
      <c r="T37" s="106"/>
    </row>
    <row r="38" s="70" customFormat="1" ht="20.1" customHeight="1" spans="1:20">
      <c r="A38" s="60" t="s">
        <v>117</v>
      </c>
      <c r="B38" s="85">
        <v>3767</v>
      </c>
      <c r="C38" s="80">
        <f t="shared" si="0"/>
        <v>1800</v>
      </c>
      <c r="D38" s="82"/>
      <c r="E38" s="83"/>
      <c r="F38" s="83"/>
      <c r="G38" s="83"/>
      <c r="H38" s="83"/>
      <c r="I38" s="101">
        <v>1800</v>
      </c>
      <c r="J38" s="83"/>
      <c r="K38" s="93">
        <f>(C38/B38-1)*100</f>
        <v>-52.2166179984072</v>
      </c>
      <c r="L38" s="94"/>
      <c r="M38" s="95">
        <f t="shared" si="3"/>
        <v>1800</v>
      </c>
      <c r="N38" s="93">
        <f t="shared" si="4"/>
        <v>-52.2166179984072</v>
      </c>
      <c r="Q38" s="109"/>
      <c r="R38" s="106"/>
      <c r="S38" s="106"/>
      <c r="T38" s="106"/>
    </row>
    <row r="39" s="70" customFormat="1" ht="20.1" customHeight="1" spans="1:20">
      <c r="A39" s="60" t="s">
        <v>118</v>
      </c>
      <c r="B39" s="85">
        <v>112061</v>
      </c>
      <c r="C39" s="86"/>
      <c r="D39" s="86"/>
      <c r="E39" s="86"/>
      <c r="F39" s="86"/>
      <c r="G39" s="86"/>
      <c r="H39" s="86"/>
      <c r="I39" s="86"/>
      <c r="J39" s="86"/>
      <c r="K39" s="93"/>
      <c r="L39" s="94"/>
      <c r="M39" s="95">
        <f t="shared" si="3"/>
        <v>0</v>
      </c>
      <c r="N39" s="93">
        <f t="shared" si="4"/>
        <v>-100</v>
      </c>
      <c r="Q39" s="106"/>
      <c r="R39" s="106"/>
      <c r="S39" s="106"/>
      <c r="T39" s="106"/>
    </row>
    <row r="40" s="70" customFormat="1" ht="20.1" customHeight="1" spans="1:20">
      <c r="A40" s="87" t="s">
        <v>99</v>
      </c>
      <c r="B40" s="81">
        <f t="shared" ref="B40:J40" si="7">B31+B32+B34</f>
        <v>1221277</v>
      </c>
      <c r="C40" s="81">
        <f t="shared" si="7"/>
        <v>1108612</v>
      </c>
      <c r="D40" s="81">
        <f t="shared" si="7"/>
        <v>112061</v>
      </c>
      <c r="E40" s="81">
        <f t="shared" si="7"/>
        <v>50440</v>
      </c>
      <c r="F40" s="81">
        <f t="shared" si="7"/>
        <v>21753</v>
      </c>
      <c r="G40" s="81">
        <f t="shared" si="7"/>
        <v>26825</v>
      </c>
      <c r="H40" s="81">
        <f t="shared" si="7"/>
        <v>13043</v>
      </c>
      <c r="I40" s="81">
        <f t="shared" si="7"/>
        <v>960314</v>
      </c>
      <c r="J40" s="81">
        <f t="shared" si="7"/>
        <v>36237</v>
      </c>
      <c r="K40" s="99">
        <f>(C40/B40-1)*100</f>
        <v>-9.2251798731983</v>
      </c>
      <c r="L40" s="81">
        <f>L31+L32+L34</f>
        <v>18400</v>
      </c>
      <c r="M40" s="102">
        <f t="shared" si="3"/>
        <v>1127012</v>
      </c>
      <c r="N40" s="99">
        <f t="shared" si="4"/>
        <v>-7.71856016284594</v>
      </c>
      <c r="Q40" s="106"/>
      <c r="R40" s="106"/>
      <c r="S40" s="106"/>
      <c r="T40" s="106"/>
    </row>
    <row r="41" s="70" customFormat="1" spans="1:14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103"/>
      <c r="L41" s="103"/>
      <c r="M41" s="103"/>
      <c r="N41" s="103"/>
    </row>
    <row r="42" s="70" customFormat="1" spans="1:14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103"/>
      <c r="L42" s="103"/>
      <c r="M42" s="103"/>
      <c r="N42" s="103"/>
    </row>
    <row r="43" s="70" customFormat="1" spans="1:14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103"/>
      <c r="L43" s="103"/>
      <c r="M43" s="103"/>
      <c r="N43" s="103"/>
    </row>
    <row r="44" s="70" customFormat="1" spans="1:14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103"/>
      <c r="L44" s="103"/>
      <c r="M44" s="103"/>
      <c r="N44" s="103"/>
    </row>
    <row r="45" s="70" customFormat="1" spans="1:14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103"/>
      <c r="L45" s="103"/>
      <c r="M45" s="103"/>
      <c r="N45" s="103"/>
    </row>
    <row r="46" s="70" customFormat="1" spans="1:14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103"/>
      <c r="L46" s="103"/>
      <c r="M46" s="103"/>
      <c r="N46" s="103"/>
    </row>
    <row r="47" s="70" customFormat="1" spans="1:14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103"/>
      <c r="L47" s="103"/>
      <c r="M47" s="103"/>
      <c r="N47" s="103"/>
    </row>
    <row r="48" s="70" customFormat="1" spans="1:14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103"/>
      <c r="L48" s="103"/>
      <c r="M48" s="103"/>
      <c r="N48" s="103"/>
    </row>
    <row r="49" s="70" customFormat="1" spans="1:14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103"/>
      <c r="L49" s="103"/>
      <c r="M49" s="103"/>
      <c r="N49" s="103"/>
    </row>
    <row r="50" s="70" customFormat="1" spans="1:14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103"/>
      <c r="L50" s="103"/>
      <c r="M50" s="103"/>
      <c r="N50" s="103"/>
    </row>
    <row r="51" s="70" customFormat="1" spans="1:14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103"/>
      <c r="L51" s="103"/>
      <c r="M51" s="103"/>
      <c r="N51" s="103"/>
    </row>
    <row r="52" s="70" customFormat="1" spans="1:14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103"/>
      <c r="L52" s="103"/>
      <c r="M52" s="103"/>
      <c r="N52" s="103"/>
    </row>
    <row r="53" s="70" customFormat="1" spans="1:14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103"/>
      <c r="L53" s="103"/>
      <c r="M53" s="103"/>
      <c r="N53" s="103"/>
    </row>
    <row r="54" s="70" customFormat="1" spans="1:14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103"/>
      <c r="L54" s="103"/>
      <c r="M54" s="103"/>
      <c r="N54" s="103"/>
    </row>
    <row r="55" s="70" customFormat="1" spans="1:14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103"/>
      <c r="L55" s="103"/>
      <c r="M55" s="103"/>
      <c r="N55" s="103"/>
    </row>
    <row r="56" s="70" customFormat="1" spans="1:14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103"/>
      <c r="L56" s="103"/>
      <c r="M56" s="103"/>
      <c r="N56" s="103"/>
    </row>
    <row r="57" s="70" customFormat="1" spans="1:14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103"/>
      <c r="L57" s="103"/>
      <c r="M57" s="103"/>
      <c r="N57" s="103"/>
    </row>
    <row r="58" s="70" customFormat="1" spans="1:14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103"/>
      <c r="L58" s="103"/>
      <c r="M58" s="103"/>
      <c r="N58" s="103"/>
    </row>
    <row r="59" s="70" customFormat="1" spans="1:14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103"/>
      <c r="L59" s="103"/>
      <c r="M59" s="103"/>
      <c r="N59" s="103"/>
    </row>
    <row r="60" s="70" customFormat="1" spans="1:14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103"/>
      <c r="L60" s="103"/>
      <c r="M60" s="103"/>
      <c r="N60" s="103"/>
    </row>
    <row r="61" s="70" customFormat="1" spans="1:14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103"/>
      <c r="L61" s="103"/>
      <c r="M61" s="103"/>
      <c r="N61" s="103"/>
    </row>
    <row r="62" s="70" customFormat="1" spans="1:14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103"/>
      <c r="L62" s="103"/>
      <c r="M62" s="103"/>
      <c r="N62" s="103"/>
    </row>
    <row r="63" s="70" customFormat="1" spans="1:14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103"/>
      <c r="L63" s="103"/>
      <c r="M63" s="103"/>
      <c r="N63" s="103"/>
    </row>
    <row r="64" s="70" customFormat="1" spans="1:14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103"/>
      <c r="L64" s="103"/>
      <c r="M64" s="103"/>
      <c r="N64" s="103"/>
    </row>
    <row r="65" s="70" customFormat="1" spans="1:14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103"/>
      <c r="L65" s="103"/>
      <c r="M65" s="103"/>
      <c r="N65" s="103"/>
    </row>
    <row r="66" s="70" customFormat="1" spans="1:14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110"/>
      <c r="L66" s="110"/>
      <c r="M66" s="110"/>
      <c r="N66" s="110"/>
    </row>
    <row r="67" s="70" customFormat="1" spans="1:14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110"/>
      <c r="L67" s="110"/>
      <c r="M67" s="110"/>
      <c r="N67" s="110"/>
    </row>
    <row r="68" s="70" customFormat="1" spans="1:14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110"/>
      <c r="L68" s="110"/>
      <c r="M68" s="110"/>
      <c r="N68" s="110"/>
    </row>
    <row r="69" s="70" customFormat="1" spans="1:14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110"/>
      <c r="L69" s="110"/>
      <c r="M69" s="110"/>
      <c r="N69" s="110"/>
    </row>
    <row r="70" s="70" customFormat="1" spans="1:14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110"/>
      <c r="L70" s="110"/>
      <c r="M70" s="110"/>
      <c r="N70" s="110"/>
    </row>
    <row r="71" s="70" customFormat="1" spans="1:14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110"/>
      <c r="L71" s="110"/>
      <c r="M71" s="110"/>
      <c r="N71" s="110"/>
    </row>
    <row r="72" s="70" customFormat="1" spans="1:14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110"/>
      <c r="L72" s="110"/>
      <c r="M72" s="110"/>
      <c r="N72" s="110"/>
    </row>
    <row r="73" s="70" customFormat="1" spans="1:14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110"/>
      <c r="L73" s="110"/>
      <c r="M73" s="110"/>
      <c r="N73" s="110"/>
    </row>
    <row r="74" s="70" customFormat="1" spans="1:14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110"/>
      <c r="L74" s="110"/>
      <c r="M74" s="110"/>
      <c r="N74" s="110"/>
    </row>
    <row r="75" s="70" customFormat="1" spans="1:14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110"/>
      <c r="L75" s="110"/>
      <c r="M75" s="110"/>
      <c r="N75" s="110"/>
    </row>
    <row r="76" s="70" customFormat="1" spans="1:14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110"/>
      <c r="L76" s="110"/>
      <c r="M76" s="110"/>
      <c r="N76" s="110"/>
    </row>
    <row r="77" s="70" customFormat="1" spans="1:14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110"/>
      <c r="L77" s="110"/>
      <c r="M77" s="110"/>
      <c r="N77" s="110"/>
    </row>
    <row r="78" s="70" customFormat="1" spans="1:14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110"/>
      <c r="L78" s="110"/>
      <c r="M78" s="110"/>
      <c r="N78" s="110"/>
    </row>
    <row r="79" s="70" customFormat="1" spans="1:14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110"/>
      <c r="L79" s="110"/>
      <c r="M79" s="110"/>
      <c r="N79" s="110"/>
    </row>
    <row r="80" s="70" customFormat="1" spans="1:14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110"/>
      <c r="L80" s="110"/>
      <c r="M80" s="110"/>
      <c r="N80" s="110"/>
    </row>
    <row r="81" s="70" customFormat="1" spans="1:14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110"/>
      <c r="L81" s="110"/>
      <c r="M81" s="110"/>
      <c r="N81" s="110"/>
    </row>
    <row r="82" s="70" customFormat="1" spans="1:14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110"/>
      <c r="L82" s="110"/>
      <c r="M82" s="110"/>
      <c r="N82" s="110"/>
    </row>
    <row r="83" s="70" customFormat="1" spans="1:14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110"/>
      <c r="L83" s="110"/>
      <c r="M83" s="110"/>
      <c r="N83" s="110"/>
    </row>
    <row r="84" s="70" customFormat="1" spans="1:14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110"/>
      <c r="L84" s="110"/>
      <c r="M84" s="110"/>
      <c r="N84" s="110"/>
    </row>
    <row r="85" s="70" customFormat="1" spans="1:14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110"/>
      <c r="L85" s="110"/>
      <c r="M85" s="110"/>
      <c r="N85" s="110"/>
    </row>
  </sheetData>
  <mergeCells count="14">
    <mergeCell ref="A2:N2"/>
    <mergeCell ref="C4:K4"/>
    <mergeCell ref="L4:N4"/>
    <mergeCell ref="A4:A6"/>
    <mergeCell ref="B4:B6"/>
    <mergeCell ref="C5:C6"/>
    <mergeCell ref="K5:K6"/>
    <mergeCell ref="L5:L6"/>
    <mergeCell ref="M5:M6"/>
    <mergeCell ref="N5:N6"/>
    <mergeCell ref="Q4:Q6"/>
    <mergeCell ref="R4:R6"/>
    <mergeCell ref="S4:S6"/>
    <mergeCell ref="T4:T6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scale="88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showZeros="0" workbookViewId="0">
      <selection activeCell="K17" sqref="K17"/>
    </sheetView>
  </sheetViews>
  <sheetFormatPr defaultColWidth="9" defaultRowHeight="12.75" outlineLevelCol="6"/>
  <cols>
    <col min="1" max="1" width="43.625" style="51" customWidth="1"/>
    <col min="2" max="3" width="10.625" style="51" customWidth="1"/>
    <col min="4" max="4" width="10.625" style="53" customWidth="1"/>
    <col min="5" max="7" width="10.625" style="51" customWidth="1"/>
    <col min="8" max="16384" width="9" style="51"/>
  </cols>
  <sheetData>
    <row r="1" s="51" customFormat="1" ht="21" customHeight="1" spans="1:4">
      <c r="A1" s="54" t="s">
        <v>119</v>
      </c>
      <c r="B1" s="54"/>
      <c r="C1" s="55"/>
      <c r="D1" s="53"/>
    </row>
    <row r="2" s="51" customFormat="1" ht="39" customHeight="1" spans="1:7">
      <c r="A2" s="56" t="s">
        <v>120</v>
      </c>
      <c r="B2" s="56"/>
      <c r="C2" s="56"/>
      <c r="D2" s="56"/>
      <c r="E2" s="56"/>
      <c r="F2" s="56"/>
      <c r="G2" s="56"/>
    </row>
    <row r="3" s="51" customFormat="1" ht="17.25" customHeight="1" spans="1:7">
      <c r="A3" s="57"/>
      <c r="B3" s="57"/>
      <c r="D3" s="58"/>
      <c r="G3" s="59" t="s">
        <v>2</v>
      </c>
    </row>
    <row r="4" s="52" customFormat="1" ht="27.75" customHeight="1" spans="1:7">
      <c r="A4" s="16" t="s">
        <v>121</v>
      </c>
      <c r="B4" s="16" t="s">
        <v>4</v>
      </c>
      <c r="C4" s="17" t="s">
        <v>5</v>
      </c>
      <c r="D4" s="17"/>
      <c r="E4" s="50" t="s">
        <v>6</v>
      </c>
      <c r="F4" s="50"/>
      <c r="G4" s="50"/>
    </row>
    <row r="5" s="52" customFormat="1" ht="39" customHeight="1" spans="1:7">
      <c r="A5" s="23"/>
      <c r="B5" s="23"/>
      <c r="C5" s="17" t="s">
        <v>7</v>
      </c>
      <c r="D5" s="22" t="s">
        <v>8</v>
      </c>
      <c r="E5" s="50" t="s">
        <v>9</v>
      </c>
      <c r="F5" s="50" t="s">
        <v>10</v>
      </c>
      <c r="G5" s="50" t="s">
        <v>122</v>
      </c>
    </row>
    <row r="6" s="51" customFormat="1" ht="26.1" customHeight="1" spans="1:7">
      <c r="A6" s="60" t="s">
        <v>123</v>
      </c>
      <c r="B6" s="61">
        <f>SUM(B7:B11)</f>
        <v>619521</v>
      </c>
      <c r="C6" s="61">
        <f>SUM(C7:C11)</f>
        <v>0</v>
      </c>
      <c r="D6" s="62"/>
      <c r="E6" s="63"/>
      <c r="F6" s="64">
        <f>C6+E6</f>
        <v>0</v>
      </c>
      <c r="G6" s="62"/>
    </row>
    <row r="7" s="51" customFormat="1" ht="26.1" customHeight="1" spans="1:7">
      <c r="A7" s="60" t="s">
        <v>124</v>
      </c>
      <c r="B7" s="61">
        <v>621537</v>
      </c>
      <c r="C7" s="61"/>
      <c r="D7" s="62"/>
      <c r="E7" s="63"/>
      <c r="F7" s="64">
        <f t="shared" ref="F7:F27" si="0">C7+E7</f>
        <v>0</v>
      </c>
      <c r="G7" s="62"/>
    </row>
    <row r="8" s="51" customFormat="1" ht="26.1" customHeight="1" spans="1:7">
      <c r="A8" s="60" t="s">
        <v>125</v>
      </c>
      <c r="B8" s="61">
        <v>337</v>
      </c>
      <c r="C8" s="61"/>
      <c r="D8" s="62"/>
      <c r="E8" s="63"/>
      <c r="F8" s="64">
        <f t="shared" si="0"/>
        <v>0</v>
      </c>
      <c r="G8" s="62"/>
    </row>
    <row r="9" s="51" customFormat="1" ht="26.1" customHeight="1" spans="1:7">
      <c r="A9" s="60" t="s">
        <v>126</v>
      </c>
      <c r="B9" s="61">
        <v>770</v>
      </c>
      <c r="C9" s="61"/>
      <c r="D9" s="62"/>
      <c r="E9" s="63"/>
      <c r="F9" s="64">
        <f t="shared" si="0"/>
        <v>0</v>
      </c>
      <c r="G9" s="62"/>
    </row>
    <row r="10" s="51" customFormat="1" ht="26.1" customHeight="1" spans="1:7">
      <c r="A10" s="60" t="s">
        <v>127</v>
      </c>
      <c r="B10" s="61">
        <v>-3386</v>
      </c>
      <c r="C10" s="61"/>
      <c r="D10" s="62"/>
      <c r="E10" s="63"/>
      <c r="F10" s="64">
        <f t="shared" si="0"/>
        <v>0</v>
      </c>
      <c r="G10" s="62"/>
    </row>
    <row r="11" s="51" customFormat="1" ht="26.1" customHeight="1" spans="1:7">
      <c r="A11" s="60" t="s">
        <v>128</v>
      </c>
      <c r="B11" s="61">
        <v>263</v>
      </c>
      <c r="C11" s="61"/>
      <c r="D11" s="62"/>
      <c r="E11" s="63"/>
      <c r="F11" s="64">
        <f t="shared" si="0"/>
        <v>0</v>
      </c>
      <c r="G11" s="62"/>
    </row>
    <row r="12" s="51" customFormat="1" ht="26.1" customHeight="1" spans="1:7">
      <c r="A12" s="60" t="s">
        <v>129</v>
      </c>
      <c r="B12" s="61">
        <v>60464</v>
      </c>
      <c r="C12" s="61">
        <v>50000</v>
      </c>
      <c r="D12" s="62">
        <f t="shared" ref="D12:D17" si="1">C12/B12*100-100</f>
        <v>-17.306165652289</v>
      </c>
      <c r="E12" s="63"/>
      <c r="F12" s="64">
        <f t="shared" si="0"/>
        <v>50000</v>
      </c>
      <c r="G12" s="62">
        <f t="shared" ref="G7:G27" si="2">F12/B12*100-100</f>
        <v>-17.306165652289</v>
      </c>
    </row>
    <row r="13" s="51" customFormat="1" ht="26.1" customHeight="1" spans="1:7">
      <c r="A13" s="60" t="s">
        <v>130</v>
      </c>
      <c r="B13" s="61">
        <v>3976</v>
      </c>
      <c r="C13" s="61">
        <v>3800</v>
      </c>
      <c r="D13" s="62">
        <f t="shared" si="1"/>
        <v>-4.42655935613682</v>
      </c>
      <c r="E13" s="63"/>
      <c r="F13" s="64">
        <f t="shared" si="0"/>
        <v>3800</v>
      </c>
      <c r="G13" s="62">
        <f t="shared" si="2"/>
        <v>-4.42655935613682</v>
      </c>
    </row>
    <row r="14" s="51" customFormat="1" ht="26.1" customHeight="1" spans="1:7">
      <c r="A14" s="65" t="s">
        <v>40</v>
      </c>
      <c r="B14" s="66">
        <f>SUM(B7:B13)</f>
        <v>683961</v>
      </c>
      <c r="C14" s="66">
        <f>SUM(C7:C13)</f>
        <v>53800</v>
      </c>
      <c r="D14" s="67">
        <f t="shared" si="1"/>
        <v>-92.1340544270799</v>
      </c>
      <c r="E14" s="63"/>
      <c r="F14" s="68">
        <f t="shared" si="0"/>
        <v>53800</v>
      </c>
      <c r="G14" s="67">
        <f t="shared" si="2"/>
        <v>-92.1340544270799</v>
      </c>
    </row>
    <row r="15" s="51" customFormat="1" ht="26.1" customHeight="1" spans="1:7">
      <c r="A15" s="60" t="s">
        <v>43</v>
      </c>
      <c r="B15" s="61">
        <f>SUM(B16,B19:B21)</f>
        <v>804105</v>
      </c>
      <c r="C15" s="61">
        <f>SUM(C16,C19:C21)</f>
        <v>497957</v>
      </c>
      <c r="D15" s="62">
        <f t="shared" si="1"/>
        <v>-38.0731372146672</v>
      </c>
      <c r="E15" s="61">
        <f>SUM(E16,E19:E21)</f>
        <v>204200</v>
      </c>
      <c r="F15" s="64">
        <f t="shared" si="0"/>
        <v>702157</v>
      </c>
      <c r="G15" s="62">
        <f t="shared" si="2"/>
        <v>-12.6784437355818</v>
      </c>
    </row>
    <row r="16" s="51" customFormat="1" ht="26.1" customHeight="1" spans="1:7">
      <c r="A16" s="60" t="s">
        <v>131</v>
      </c>
      <c r="B16" s="61">
        <v>404110</v>
      </c>
      <c r="C16" s="61">
        <f>SUM(C17:C18)</f>
        <v>430997</v>
      </c>
      <c r="D16" s="62">
        <f t="shared" si="1"/>
        <v>6.65338645418328</v>
      </c>
      <c r="E16" s="63"/>
      <c r="F16" s="64">
        <f t="shared" si="0"/>
        <v>430997</v>
      </c>
      <c r="G16" s="62">
        <f t="shared" si="2"/>
        <v>6.65338645418328</v>
      </c>
    </row>
    <row r="17" s="51" customFormat="1" ht="26.1" customHeight="1" spans="1:7">
      <c r="A17" s="60" t="s">
        <v>132</v>
      </c>
      <c r="B17" s="61">
        <v>404110</v>
      </c>
      <c r="C17" s="61">
        <v>2292</v>
      </c>
      <c r="D17" s="62">
        <f t="shared" si="1"/>
        <v>-99.4328276954295</v>
      </c>
      <c r="E17" s="63"/>
      <c r="F17" s="64">
        <f t="shared" si="0"/>
        <v>2292</v>
      </c>
      <c r="G17" s="62">
        <f t="shared" si="2"/>
        <v>-99.4328276954295</v>
      </c>
    </row>
    <row r="18" s="51" customFormat="1" ht="26.1" customHeight="1" spans="1:7">
      <c r="A18" s="60" t="s">
        <v>133</v>
      </c>
      <c r="B18" s="61"/>
      <c r="C18" s="61">
        <v>428705</v>
      </c>
      <c r="D18" s="62"/>
      <c r="E18" s="63"/>
      <c r="F18" s="64">
        <f t="shared" si="0"/>
        <v>428705</v>
      </c>
      <c r="G18" s="62"/>
    </row>
    <row r="19" s="51" customFormat="1" ht="26.1" customHeight="1" spans="1:7">
      <c r="A19" s="60" t="s">
        <v>134</v>
      </c>
      <c r="B19" s="61">
        <v>5856</v>
      </c>
      <c r="C19" s="61">
        <v>66960</v>
      </c>
      <c r="D19" s="62">
        <f>C19/B19*100-100</f>
        <v>1043.44262295082</v>
      </c>
      <c r="E19" s="63"/>
      <c r="F19" s="64">
        <f t="shared" si="0"/>
        <v>66960</v>
      </c>
      <c r="G19" s="62">
        <f t="shared" si="2"/>
        <v>1043.44262295082</v>
      </c>
    </row>
    <row r="20" s="51" customFormat="1" ht="26.1" customHeight="1" spans="1:7">
      <c r="A20" s="60" t="s">
        <v>135</v>
      </c>
      <c r="B20" s="61">
        <v>5259</v>
      </c>
      <c r="C20" s="61"/>
      <c r="D20" s="62"/>
      <c r="E20" s="63"/>
      <c r="F20" s="64">
        <f t="shared" si="0"/>
        <v>0</v>
      </c>
      <c r="G20" s="62">
        <f t="shared" si="2"/>
        <v>-100</v>
      </c>
    </row>
    <row r="21" s="51" customFormat="1" ht="26.1" customHeight="1" spans="1:7">
      <c r="A21" s="60" t="s">
        <v>136</v>
      </c>
      <c r="B21" s="61">
        <f>B22</f>
        <v>388880</v>
      </c>
      <c r="C21" s="61">
        <f>C22</f>
        <v>0</v>
      </c>
      <c r="D21" s="62"/>
      <c r="E21" s="61">
        <f>E22</f>
        <v>204200</v>
      </c>
      <c r="F21" s="64">
        <f t="shared" si="0"/>
        <v>204200</v>
      </c>
      <c r="G21" s="62">
        <f t="shared" si="2"/>
        <v>-47.4902283480765</v>
      </c>
    </row>
    <row r="22" s="51" customFormat="1" ht="26.1" customHeight="1" spans="1:7">
      <c r="A22" s="60" t="s">
        <v>137</v>
      </c>
      <c r="B22" s="61">
        <f>SUM(B23:B26)</f>
        <v>388880</v>
      </c>
      <c r="C22" s="66"/>
      <c r="D22" s="62"/>
      <c r="E22" s="61">
        <f>SUM(E23:E26)</f>
        <v>204200</v>
      </c>
      <c r="F22" s="64">
        <f t="shared" si="0"/>
        <v>204200</v>
      </c>
      <c r="G22" s="62">
        <f t="shared" si="2"/>
        <v>-47.4902283480765</v>
      </c>
    </row>
    <row r="23" s="51" customFormat="1" ht="26.1" customHeight="1" spans="1:7">
      <c r="A23" s="60" t="s">
        <v>138</v>
      </c>
      <c r="B23" s="61">
        <v>28580</v>
      </c>
      <c r="C23" s="66"/>
      <c r="D23" s="62"/>
      <c r="E23" s="64">
        <v>15700</v>
      </c>
      <c r="F23" s="64">
        <f t="shared" si="0"/>
        <v>15700</v>
      </c>
      <c r="G23" s="62">
        <f t="shared" si="2"/>
        <v>-45.0664800559832</v>
      </c>
    </row>
    <row r="24" s="51" customFormat="1" ht="26.1" customHeight="1" spans="1:7">
      <c r="A24" s="60" t="s">
        <v>139</v>
      </c>
      <c r="B24" s="61">
        <v>36700</v>
      </c>
      <c r="C24" s="66"/>
      <c r="D24" s="62"/>
      <c r="E24" s="64"/>
      <c r="F24" s="64">
        <f t="shared" si="0"/>
        <v>0</v>
      </c>
      <c r="G24" s="62">
        <f t="shared" si="2"/>
        <v>-100</v>
      </c>
    </row>
    <row r="25" s="51" customFormat="1" ht="26.1" customHeight="1" spans="1:7">
      <c r="A25" s="60" t="s">
        <v>140</v>
      </c>
      <c r="B25" s="61">
        <v>245500</v>
      </c>
      <c r="C25" s="66"/>
      <c r="D25" s="62"/>
      <c r="E25" s="64">
        <v>148800</v>
      </c>
      <c r="F25" s="64">
        <f t="shared" si="0"/>
        <v>148800</v>
      </c>
      <c r="G25" s="62">
        <f t="shared" si="2"/>
        <v>-39.3890020366599</v>
      </c>
    </row>
    <row r="26" s="51" customFormat="1" ht="26.1" customHeight="1" spans="1:7">
      <c r="A26" s="60" t="s">
        <v>141</v>
      </c>
      <c r="B26" s="61">
        <v>78100</v>
      </c>
      <c r="C26" s="66"/>
      <c r="D26" s="62"/>
      <c r="E26" s="64">
        <v>39700</v>
      </c>
      <c r="F26" s="64">
        <f t="shared" si="0"/>
        <v>39700</v>
      </c>
      <c r="G26" s="62">
        <f t="shared" si="2"/>
        <v>-49.1677336747759</v>
      </c>
    </row>
    <row r="27" s="51" customFormat="1" ht="26.1" customHeight="1" spans="1:7">
      <c r="A27" s="65" t="s">
        <v>142</v>
      </c>
      <c r="B27" s="66">
        <f>B14+B15</f>
        <v>1488066</v>
      </c>
      <c r="C27" s="66">
        <f>C14+C15</f>
        <v>551757</v>
      </c>
      <c r="D27" s="67">
        <f>C27/B27*100-100</f>
        <v>-62.9212010757587</v>
      </c>
      <c r="E27" s="66">
        <f>E14+E15</f>
        <v>204200</v>
      </c>
      <c r="F27" s="68">
        <f t="shared" si="0"/>
        <v>755957</v>
      </c>
      <c r="G27" s="67">
        <f t="shared" si="2"/>
        <v>-49.1986914558897</v>
      </c>
    </row>
    <row r="28" s="51" customFormat="1" spans="4:4">
      <c r="D28" s="53"/>
    </row>
    <row r="29" s="51" customFormat="1" spans="4:4">
      <c r="D29" s="53"/>
    </row>
    <row r="30" s="51" customFormat="1" spans="4:4">
      <c r="D30" s="53"/>
    </row>
    <row r="31" s="51" customFormat="1" spans="4:4">
      <c r="D31" s="53"/>
    </row>
    <row r="32" s="51" customFormat="1" spans="4:4">
      <c r="D32" s="53"/>
    </row>
    <row r="33" s="51" customFormat="1" spans="4:4">
      <c r="D33" s="53"/>
    </row>
    <row r="34" s="51" customFormat="1" spans="4:4">
      <c r="D34" s="53"/>
    </row>
    <row r="35" s="51" customFormat="1" spans="4:4">
      <c r="D35" s="53"/>
    </row>
    <row r="36" s="51" customFormat="1" spans="4:4">
      <c r="D36" s="53"/>
    </row>
    <row r="37" s="51" customFormat="1" spans="4:4">
      <c r="D37" s="53"/>
    </row>
    <row r="38" s="51" customFormat="1" spans="4:4">
      <c r="D38" s="53"/>
    </row>
    <row r="39" s="51" customFormat="1" spans="4:7">
      <c r="D39" s="53"/>
      <c r="G39" s="69"/>
    </row>
  </sheetData>
  <mergeCells count="5">
    <mergeCell ref="A2:G2"/>
    <mergeCell ref="C4:D4"/>
    <mergeCell ref="E4:G4"/>
    <mergeCell ref="A4:A5"/>
    <mergeCell ref="B4:B5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scale="9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0"/>
  <sheetViews>
    <sheetView showZeros="0" workbookViewId="0">
      <selection activeCell="L9" sqref="L9"/>
    </sheetView>
  </sheetViews>
  <sheetFormatPr defaultColWidth="9" defaultRowHeight="14.25"/>
  <cols>
    <col min="1" max="1" width="46.25" style="1" customWidth="1"/>
    <col min="2" max="3" width="10.625" style="1" customWidth="1"/>
    <col min="4" max="6" width="10.625" style="7" hidden="1" customWidth="1" outlineLevel="1"/>
    <col min="7" max="7" width="10.625" style="8" customWidth="1" collapsed="1"/>
    <col min="8" max="10" width="9" style="9"/>
    <col min="11" max="16384" width="9" style="1"/>
  </cols>
  <sheetData>
    <row r="1" s="1" customFormat="1" ht="16.5" customHeight="1" spans="1:10">
      <c r="A1" s="10" t="s">
        <v>143</v>
      </c>
      <c r="B1" s="10"/>
      <c r="C1" s="11"/>
      <c r="D1" s="12"/>
      <c r="E1" s="12"/>
      <c r="F1" s="12"/>
      <c r="G1" s="8"/>
      <c r="H1" s="9"/>
      <c r="I1" s="9"/>
      <c r="J1" s="9"/>
    </row>
    <row r="2" s="1" customFormat="1" ht="36" customHeight="1" spans="1:10">
      <c r="A2" s="13" t="s">
        <v>144</v>
      </c>
      <c r="B2" s="13"/>
      <c r="C2" s="13"/>
      <c r="D2" s="13"/>
      <c r="E2" s="13"/>
      <c r="F2" s="13"/>
      <c r="G2" s="13"/>
      <c r="H2" s="13"/>
      <c r="I2" s="13"/>
      <c r="J2" s="13"/>
    </row>
    <row r="3" s="1" customFormat="1" ht="16.5" customHeight="1" spans="1:10">
      <c r="A3" s="14"/>
      <c r="B3" s="14"/>
      <c r="D3" s="15"/>
      <c r="E3" s="15"/>
      <c r="F3" s="15"/>
      <c r="G3" s="15"/>
      <c r="H3" s="9"/>
      <c r="I3" s="49" t="s">
        <v>2</v>
      </c>
      <c r="J3" s="49"/>
    </row>
    <row r="4" s="2" customFormat="1" ht="21" customHeight="1" spans="1:10">
      <c r="A4" s="16" t="s">
        <v>102</v>
      </c>
      <c r="B4" s="16" t="s">
        <v>4</v>
      </c>
      <c r="C4" s="17" t="s">
        <v>5</v>
      </c>
      <c r="D4" s="18"/>
      <c r="E4" s="18"/>
      <c r="F4" s="18"/>
      <c r="G4" s="17"/>
      <c r="H4" s="17" t="s">
        <v>6</v>
      </c>
      <c r="I4" s="17"/>
      <c r="J4" s="17"/>
    </row>
    <row r="5" s="2" customFormat="1" ht="21.75" customHeight="1" spans="1:10">
      <c r="A5" s="19"/>
      <c r="B5" s="19"/>
      <c r="C5" s="20" t="s">
        <v>7</v>
      </c>
      <c r="D5" s="21"/>
      <c r="E5" s="21"/>
      <c r="F5" s="21"/>
      <c r="G5" s="22" t="s">
        <v>8</v>
      </c>
      <c r="H5" s="17" t="s">
        <v>9</v>
      </c>
      <c r="I5" s="50" t="s">
        <v>10</v>
      </c>
      <c r="J5" s="50" t="s">
        <v>8</v>
      </c>
    </row>
    <row r="6" s="3" customFormat="1" ht="52" customHeight="1" spans="1:10">
      <c r="A6" s="23"/>
      <c r="B6" s="23"/>
      <c r="C6" s="23"/>
      <c r="D6" s="24" t="s">
        <v>61</v>
      </c>
      <c r="E6" s="17" t="s">
        <v>66</v>
      </c>
      <c r="F6" s="17" t="s">
        <v>67</v>
      </c>
      <c r="G6" s="22"/>
      <c r="H6" s="17"/>
      <c r="I6" s="50"/>
      <c r="J6" s="50"/>
    </row>
    <row r="7" s="4" customFormat="1" ht="20.1" customHeight="1" spans="1:10">
      <c r="A7" s="25" t="s">
        <v>145</v>
      </c>
      <c r="B7" s="26">
        <f>B8+B10</f>
        <v>15</v>
      </c>
      <c r="C7" s="26">
        <f t="shared" ref="C7:C62" si="0">SUM(D7:F7)</f>
        <v>50</v>
      </c>
      <c r="D7" s="26">
        <f>D8+D10</f>
        <v>50</v>
      </c>
      <c r="E7" s="26">
        <f>E8+E10</f>
        <v>0</v>
      </c>
      <c r="F7" s="26"/>
      <c r="G7" s="27">
        <f t="shared" ref="G7:G9" si="1">C7/B7*100-100</f>
        <v>233.333333333333</v>
      </c>
      <c r="H7" s="28"/>
      <c r="I7" s="28">
        <f>C7+H7</f>
        <v>50</v>
      </c>
      <c r="J7" s="27">
        <f>I7/B7*100-100</f>
        <v>233.333333333333</v>
      </c>
    </row>
    <row r="8" s="2" customFormat="1" ht="20.1" customHeight="1" spans="1:10">
      <c r="A8" s="29" t="s">
        <v>146</v>
      </c>
      <c r="B8" s="30">
        <f t="shared" ref="B8:B12" si="2">B9</f>
        <v>15</v>
      </c>
      <c r="C8" s="30">
        <f t="shared" si="0"/>
        <v>50</v>
      </c>
      <c r="D8" s="30">
        <f t="shared" ref="D8:D12" si="3">D9</f>
        <v>50</v>
      </c>
      <c r="E8" s="30">
        <f>E9</f>
        <v>0</v>
      </c>
      <c r="F8" s="30"/>
      <c r="G8" s="31">
        <f t="shared" si="1"/>
        <v>233.333333333333</v>
      </c>
      <c r="H8" s="32"/>
      <c r="I8" s="32">
        <f t="shared" ref="I8:I39" si="4">C8+H8</f>
        <v>50</v>
      </c>
      <c r="J8" s="31">
        <f t="shared" ref="J8:J39" si="5">I8/B8*100-100</f>
        <v>233.333333333333</v>
      </c>
    </row>
    <row r="9" s="2" customFormat="1" ht="20.1" customHeight="1" spans="1:10">
      <c r="A9" s="29" t="s">
        <v>147</v>
      </c>
      <c r="B9" s="30">
        <v>15</v>
      </c>
      <c r="C9" s="30">
        <f t="shared" si="0"/>
        <v>50</v>
      </c>
      <c r="D9" s="30">
        <v>50</v>
      </c>
      <c r="E9" s="30"/>
      <c r="F9" s="30"/>
      <c r="G9" s="31">
        <f t="shared" si="1"/>
        <v>233.333333333333</v>
      </c>
      <c r="H9" s="32"/>
      <c r="I9" s="32">
        <f t="shared" si="4"/>
        <v>50</v>
      </c>
      <c r="J9" s="31">
        <f t="shared" si="5"/>
        <v>233.333333333333</v>
      </c>
    </row>
    <row r="10" s="2" customFormat="1" ht="20.1" customHeight="1" spans="1:10">
      <c r="A10" s="29" t="s">
        <v>148</v>
      </c>
      <c r="B10" s="30">
        <f t="shared" si="2"/>
        <v>0</v>
      </c>
      <c r="C10" s="30">
        <f t="shared" si="0"/>
        <v>0</v>
      </c>
      <c r="D10" s="30">
        <f t="shared" si="3"/>
        <v>0</v>
      </c>
      <c r="E10" s="30"/>
      <c r="F10" s="30"/>
      <c r="G10" s="31"/>
      <c r="H10" s="32"/>
      <c r="I10" s="32">
        <f t="shared" si="4"/>
        <v>0</v>
      </c>
      <c r="J10" s="31"/>
    </row>
    <row r="11" s="2" customFormat="1" ht="20.1" customHeight="1" spans="1:10">
      <c r="A11" s="29" t="s">
        <v>149</v>
      </c>
      <c r="B11" s="30">
        <v>0</v>
      </c>
      <c r="C11" s="30">
        <f t="shared" si="0"/>
        <v>0</v>
      </c>
      <c r="D11" s="30"/>
      <c r="E11" s="30"/>
      <c r="F11" s="30"/>
      <c r="G11" s="31"/>
      <c r="H11" s="32"/>
      <c r="I11" s="32">
        <f t="shared" si="4"/>
        <v>0</v>
      </c>
      <c r="J11" s="31"/>
    </row>
    <row r="12" s="4" customFormat="1" ht="20.1" customHeight="1" spans="1:10">
      <c r="A12" s="25" t="s">
        <v>150</v>
      </c>
      <c r="B12" s="26">
        <f t="shared" si="2"/>
        <v>269</v>
      </c>
      <c r="C12" s="26">
        <f t="shared" si="0"/>
        <v>2313</v>
      </c>
      <c r="D12" s="26">
        <f t="shared" si="3"/>
        <v>1275</v>
      </c>
      <c r="E12" s="26">
        <f>E13</f>
        <v>0</v>
      </c>
      <c r="F12" s="26">
        <f>F13</f>
        <v>1038</v>
      </c>
      <c r="G12" s="27">
        <f t="shared" ref="G12:G18" si="6">C12/B12*100-100</f>
        <v>759.851301115242</v>
      </c>
      <c r="H12" s="28"/>
      <c r="I12" s="28">
        <f t="shared" si="4"/>
        <v>2313</v>
      </c>
      <c r="J12" s="27">
        <f t="shared" si="5"/>
        <v>759.851301115242</v>
      </c>
    </row>
    <row r="13" s="2" customFormat="1" ht="20.1" customHeight="1" spans="1:10">
      <c r="A13" s="29" t="s">
        <v>151</v>
      </c>
      <c r="B13" s="30">
        <f t="shared" ref="B13:F13" si="7">B14+B15</f>
        <v>269</v>
      </c>
      <c r="C13" s="30">
        <f t="shared" si="0"/>
        <v>2313</v>
      </c>
      <c r="D13" s="30">
        <f t="shared" si="7"/>
        <v>1275</v>
      </c>
      <c r="E13" s="30">
        <f t="shared" si="7"/>
        <v>0</v>
      </c>
      <c r="F13" s="30">
        <f t="shared" si="7"/>
        <v>1038</v>
      </c>
      <c r="G13" s="31">
        <f t="shared" si="6"/>
        <v>759.851301115242</v>
      </c>
      <c r="H13" s="32"/>
      <c r="I13" s="32">
        <f t="shared" si="4"/>
        <v>2313</v>
      </c>
      <c r="J13" s="31">
        <f t="shared" si="5"/>
        <v>759.851301115242</v>
      </c>
    </row>
    <row r="14" s="2" customFormat="1" ht="20.1" customHeight="1" spans="1:10">
      <c r="A14" s="29" t="s">
        <v>152</v>
      </c>
      <c r="B14" s="30">
        <v>202</v>
      </c>
      <c r="C14" s="30">
        <f t="shared" si="0"/>
        <v>855</v>
      </c>
      <c r="D14" s="30">
        <v>317</v>
      </c>
      <c r="E14" s="30"/>
      <c r="F14" s="30">
        <v>538</v>
      </c>
      <c r="G14" s="31">
        <f t="shared" si="6"/>
        <v>323.267326732673</v>
      </c>
      <c r="H14" s="32"/>
      <c r="I14" s="32">
        <f t="shared" si="4"/>
        <v>855</v>
      </c>
      <c r="J14" s="31">
        <f t="shared" si="5"/>
        <v>323.267326732673</v>
      </c>
    </row>
    <row r="15" s="2" customFormat="1" ht="20.1" customHeight="1" spans="1:10">
      <c r="A15" s="29" t="s">
        <v>153</v>
      </c>
      <c r="B15" s="30">
        <v>67</v>
      </c>
      <c r="C15" s="30">
        <f t="shared" si="0"/>
        <v>1458</v>
      </c>
      <c r="D15" s="30">
        <v>958</v>
      </c>
      <c r="E15" s="30"/>
      <c r="F15" s="30">
        <v>500</v>
      </c>
      <c r="G15" s="31">
        <f t="shared" si="6"/>
        <v>2076.11940298507</v>
      </c>
      <c r="H15" s="32"/>
      <c r="I15" s="32">
        <f t="shared" si="4"/>
        <v>1458</v>
      </c>
      <c r="J15" s="31">
        <f t="shared" si="5"/>
        <v>2076.11940298507</v>
      </c>
    </row>
    <row r="16" s="4" customFormat="1" ht="20.1" customHeight="1" spans="1:10">
      <c r="A16" s="25" t="s">
        <v>154</v>
      </c>
      <c r="B16" s="33">
        <f t="shared" ref="B16:F16" si="8">SUM(B17,B27:B27,B31,B33)</f>
        <v>1229757</v>
      </c>
      <c r="C16" s="26">
        <f t="shared" si="0"/>
        <v>498676</v>
      </c>
      <c r="D16" s="33">
        <f t="shared" si="8"/>
        <v>65181</v>
      </c>
      <c r="E16" s="33">
        <f t="shared" si="8"/>
        <v>432505</v>
      </c>
      <c r="F16" s="33">
        <f t="shared" si="8"/>
        <v>990</v>
      </c>
      <c r="G16" s="27">
        <f t="shared" si="6"/>
        <v>-59.4492245215925</v>
      </c>
      <c r="H16" s="33">
        <f>SUM(H17,H27:H27,H31,H33)</f>
        <v>148800</v>
      </c>
      <c r="I16" s="28">
        <f t="shared" si="4"/>
        <v>647476</v>
      </c>
      <c r="J16" s="27">
        <f t="shared" si="5"/>
        <v>-47.3492730677687</v>
      </c>
    </row>
    <row r="17" s="2" customFormat="1" ht="20.1" customHeight="1" spans="1:10">
      <c r="A17" s="34" t="s">
        <v>155</v>
      </c>
      <c r="B17" s="35">
        <f t="shared" ref="B17:F17" si="9">SUM(B18:B26)</f>
        <v>947625</v>
      </c>
      <c r="C17" s="30">
        <f t="shared" si="0"/>
        <v>431728</v>
      </c>
      <c r="D17" s="35">
        <f t="shared" si="9"/>
        <v>42033</v>
      </c>
      <c r="E17" s="35">
        <f t="shared" si="9"/>
        <v>388705</v>
      </c>
      <c r="F17" s="35">
        <f t="shared" si="9"/>
        <v>990</v>
      </c>
      <c r="G17" s="31">
        <f t="shared" si="6"/>
        <v>-54.4410499934046</v>
      </c>
      <c r="H17" s="32"/>
      <c r="I17" s="32">
        <f t="shared" si="4"/>
        <v>431728</v>
      </c>
      <c r="J17" s="31">
        <f t="shared" si="5"/>
        <v>-54.4410499934046</v>
      </c>
    </row>
    <row r="18" s="2" customFormat="1" ht="20.1" customHeight="1" spans="1:10">
      <c r="A18" s="29" t="s">
        <v>156</v>
      </c>
      <c r="B18" s="36">
        <v>405801</v>
      </c>
      <c r="C18" s="30">
        <f t="shared" si="0"/>
        <v>392066</v>
      </c>
      <c r="D18" s="30">
        <v>3361</v>
      </c>
      <c r="E18" s="30">
        <v>388705</v>
      </c>
      <c r="F18" s="30"/>
      <c r="G18" s="31">
        <f t="shared" si="6"/>
        <v>-3.38466391162171</v>
      </c>
      <c r="H18" s="32"/>
      <c r="I18" s="32">
        <f t="shared" si="4"/>
        <v>392066</v>
      </c>
      <c r="J18" s="31">
        <f t="shared" si="5"/>
        <v>-3.38466391162171</v>
      </c>
    </row>
    <row r="19" s="2" customFormat="1" ht="20.1" customHeight="1" spans="1:10">
      <c r="A19" s="37" t="s">
        <v>157</v>
      </c>
      <c r="B19" s="36">
        <v>401301</v>
      </c>
      <c r="C19" s="30">
        <f t="shared" si="0"/>
        <v>0</v>
      </c>
      <c r="D19" s="30"/>
      <c r="E19" s="30"/>
      <c r="F19" s="30"/>
      <c r="G19" s="31"/>
      <c r="H19" s="32"/>
      <c r="I19" s="32">
        <f t="shared" si="4"/>
        <v>0</v>
      </c>
      <c r="J19" s="31">
        <f t="shared" si="5"/>
        <v>-100</v>
      </c>
    </row>
    <row r="20" s="2" customFormat="1" ht="20.1" customHeight="1" spans="1:10">
      <c r="A20" s="37" t="s">
        <v>158</v>
      </c>
      <c r="B20" s="36">
        <v>26850</v>
      </c>
      <c r="C20" s="30">
        <f t="shared" si="0"/>
        <v>8984</v>
      </c>
      <c r="D20" s="30">
        <v>8984</v>
      </c>
      <c r="E20" s="30"/>
      <c r="F20" s="30"/>
      <c r="G20" s="31">
        <f>C20/B20*100-100</f>
        <v>-66.5400372439479</v>
      </c>
      <c r="H20" s="32"/>
      <c r="I20" s="32">
        <f t="shared" si="4"/>
        <v>8984</v>
      </c>
      <c r="J20" s="31">
        <f t="shared" si="5"/>
        <v>-66.5400372439479</v>
      </c>
    </row>
    <row r="21" s="2" customFormat="1" ht="20.1" customHeight="1" spans="1:10">
      <c r="A21" s="37" t="s">
        <v>159</v>
      </c>
      <c r="B21" s="36">
        <v>103398</v>
      </c>
      <c r="C21" s="30">
        <f t="shared" si="0"/>
        <v>13067</v>
      </c>
      <c r="D21" s="30">
        <v>13067</v>
      </c>
      <c r="E21" s="30"/>
      <c r="F21" s="30"/>
      <c r="G21" s="31">
        <f>C21/B21*100-100</f>
        <v>-87.362424805122</v>
      </c>
      <c r="H21" s="32"/>
      <c r="I21" s="32">
        <f t="shared" si="4"/>
        <v>13067</v>
      </c>
      <c r="J21" s="31">
        <f t="shared" si="5"/>
        <v>-87.362424805122</v>
      </c>
    </row>
    <row r="22" s="2" customFormat="1" ht="20.1" customHeight="1" spans="1:10">
      <c r="A22" s="37" t="s">
        <v>160</v>
      </c>
      <c r="B22" s="36">
        <v>2418</v>
      </c>
      <c r="C22" s="30">
        <f t="shared" si="0"/>
        <v>0</v>
      </c>
      <c r="D22" s="30"/>
      <c r="E22" s="30"/>
      <c r="F22" s="30"/>
      <c r="G22" s="31"/>
      <c r="H22" s="32"/>
      <c r="I22" s="32">
        <f t="shared" si="4"/>
        <v>0</v>
      </c>
      <c r="J22" s="31">
        <f t="shared" si="5"/>
        <v>-100</v>
      </c>
    </row>
    <row r="23" s="2" customFormat="1" ht="20.1" customHeight="1" spans="1:10">
      <c r="A23" s="37" t="s">
        <v>161</v>
      </c>
      <c r="B23" s="36">
        <v>2918</v>
      </c>
      <c r="C23" s="30">
        <f t="shared" si="0"/>
        <v>0</v>
      </c>
      <c r="D23" s="30"/>
      <c r="E23" s="30"/>
      <c r="F23" s="30"/>
      <c r="G23" s="31"/>
      <c r="H23" s="32"/>
      <c r="I23" s="32">
        <f t="shared" si="4"/>
        <v>0</v>
      </c>
      <c r="J23" s="31">
        <f t="shared" si="5"/>
        <v>-100</v>
      </c>
    </row>
    <row r="24" s="2" customFormat="1" ht="20.1" customHeight="1" spans="1:10">
      <c r="A24" s="37" t="s">
        <v>162</v>
      </c>
      <c r="B24" s="36">
        <v>0</v>
      </c>
      <c r="C24" s="30">
        <f t="shared" si="0"/>
        <v>0</v>
      </c>
      <c r="D24" s="30"/>
      <c r="E24" s="30"/>
      <c r="F24" s="30"/>
      <c r="G24" s="31"/>
      <c r="H24" s="32"/>
      <c r="I24" s="32">
        <f t="shared" si="4"/>
        <v>0</v>
      </c>
      <c r="J24" s="31"/>
    </row>
    <row r="25" s="2" customFormat="1" ht="20.1" customHeight="1" spans="1:10">
      <c r="A25" s="37" t="s">
        <v>163</v>
      </c>
      <c r="B25" s="36">
        <v>132</v>
      </c>
      <c r="C25" s="30">
        <f t="shared" si="0"/>
        <v>0</v>
      </c>
      <c r="D25" s="30"/>
      <c r="E25" s="30"/>
      <c r="F25" s="30"/>
      <c r="G25" s="31"/>
      <c r="H25" s="32"/>
      <c r="I25" s="32">
        <f t="shared" si="4"/>
        <v>0</v>
      </c>
      <c r="J25" s="31">
        <f t="shared" si="5"/>
        <v>-100</v>
      </c>
    </row>
    <row r="26" s="2" customFormat="1" ht="20.1" customHeight="1" spans="1:10">
      <c r="A26" s="37" t="s">
        <v>164</v>
      </c>
      <c r="B26" s="36">
        <v>4807</v>
      </c>
      <c r="C26" s="30">
        <f t="shared" si="0"/>
        <v>17611</v>
      </c>
      <c r="D26" s="30">
        <v>16621</v>
      </c>
      <c r="E26" s="30"/>
      <c r="F26" s="30">
        <v>990</v>
      </c>
      <c r="G26" s="31"/>
      <c r="H26" s="32"/>
      <c r="I26" s="32">
        <f t="shared" si="4"/>
        <v>17611</v>
      </c>
      <c r="J26" s="31">
        <f t="shared" si="5"/>
        <v>266.361556064073</v>
      </c>
    </row>
    <row r="27" s="2" customFormat="1" ht="20.1" customHeight="1" spans="1:10">
      <c r="A27" s="34" t="s">
        <v>165</v>
      </c>
      <c r="B27" s="35">
        <f>SUM(B28:B30)</f>
        <v>43132</v>
      </c>
      <c r="C27" s="30">
        <f t="shared" si="0"/>
        <v>52062</v>
      </c>
      <c r="D27" s="35">
        <f>SUM(D28:D30)</f>
        <v>12062</v>
      </c>
      <c r="E27" s="35">
        <f>SUM(E28:E30)</f>
        <v>40000</v>
      </c>
      <c r="F27" s="35"/>
      <c r="G27" s="31">
        <f t="shared" ref="G27:G29" si="10">C27/B27*100-100</f>
        <v>20.7038857460818</v>
      </c>
      <c r="H27" s="32"/>
      <c r="I27" s="32">
        <f t="shared" si="4"/>
        <v>52062</v>
      </c>
      <c r="J27" s="31">
        <f t="shared" si="5"/>
        <v>20.7038857460818</v>
      </c>
    </row>
    <row r="28" s="2" customFormat="1" ht="20.1" customHeight="1" spans="1:10">
      <c r="A28" s="38" t="s">
        <v>166</v>
      </c>
      <c r="B28" s="36">
        <v>35972</v>
      </c>
      <c r="C28" s="30">
        <f t="shared" si="0"/>
        <v>24443</v>
      </c>
      <c r="D28" s="30">
        <v>10277</v>
      </c>
      <c r="E28" s="30">
        <v>14166</v>
      </c>
      <c r="F28" s="30"/>
      <c r="G28" s="31">
        <f t="shared" si="10"/>
        <v>-32.0499277215612</v>
      </c>
      <c r="H28" s="32"/>
      <c r="I28" s="32">
        <f t="shared" si="4"/>
        <v>24443</v>
      </c>
      <c r="J28" s="31">
        <f t="shared" si="5"/>
        <v>-32.0499277215612</v>
      </c>
    </row>
    <row r="29" s="2" customFormat="1" ht="20.1" customHeight="1" spans="1:10">
      <c r="A29" s="38" t="s">
        <v>167</v>
      </c>
      <c r="B29" s="36">
        <v>7160</v>
      </c>
      <c r="C29" s="30">
        <f t="shared" si="0"/>
        <v>27296</v>
      </c>
      <c r="D29" s="30">
        <v>1462</v>
      </c>
      <c r="E29" s="30">
        <v>25834</v>
      </c>
      <c r="F29" s="30"/>
      <c r="G29" s="31">
        <f t="shared" si="10"/>
        <v>281.22905027933</v>
      </c>
      <c r="H29" s="32"/>
      <c r="I29" s="32">
        <f t="shared" si="4"/>
        <v>27296</v>
      </c>
      <c r="J29" s="31">
        <f t="shared" si="5"/>
        <v>281.22905027933</v>
      </c>
    </row>
    <row r="30" s="2" customFormat="1" ht="20.1" customHeight="1" spans="1:10">
      <c r="A30" s="38" t="s">
        <v>168</v>
      </c>
      <c r="B30" s="36">
        <v>0</v>
      </c>
      <c r="C30" s="30">
        <f t="shared" si="0"/>
        <v>323</v>
      </c>
      <c r="D30" s="30">
        <v>323</v>
      </c>
      <c r="E30" s="30"/>
      <c r="F30" s="30"/>
      <c r="G30" s="31"/>
      <c r="H30" s="32"/>
      <c r="I30" s="32">
        <f t="shared" si="4"/>
        <v>323</v>
      </c>
      <c r="J30" s="31"/>
    </row>
    <row r="31" s="5" customFormat="1" ht="20.1" customHeight="1" spans="1:10">
      <c r="A31" s="38" t="s">
        <v>169</v>
      </c>
      <c r="B31" s="36">
        <f>B32</f>
        <v>3500</v>
      </c>
      <c r="C31" s="30">
        <f t="shared" si="0"/>
        <v>4886</v>
      </c>
      <c r="D31" s="36">
        <f t="shared" ref="D31:D36" si="11">D32</f>
        <v>1086</v>
      </c>
      <c r="E31" s="36">
        <f>E32</f>
        <v>3800</v>
      </c>
      <c r="F31" s="36"/>
      <c r="G31" s="31">
        <f t="shared" ref="G31:G41" si="12">C31/B31*100-100</f>
        <v>39.6</v>
      </c>
      <c r="H31" s="39"/>
      <c r="I31" s="32">
        <f t="shared" si="4"/>
        <v>4886</v>
      </c>
      <c r="J31" s="31">
        <f t="shared" si="5"/>
        <v>39.6</v>
      </c>
    </row>
    <row r="32" s="5" customFormat="1" ht="20.1" customHeight="1" spans="1:10">
      <c r="A32" s="38" t="s">
        <v>170</v>
      </c>
      <c r="B32" s="36">
        <v>3500</v>
      </c>
      <c r="C32" s="30">
        <f t="shared" si="0"/>
        <v>4886</v>
      </c>
      <c r="D32" s="30">
        <v>1086</v>
      </c>
      <c r="E32" s="30">
        <v>3800</v>
      </c>
      <c r="F32" s="30"/>
      <c r="G32" s="31">
        <f t="shared" si="12"/>
        <v>39.6</v>
      </c>
      <c r="H32" s="39"/>
      <c r="I32" s="32">
        <f t="shared" si="4"/>
        <v>4886</v>
      </c>
      <c r="J32" s="31">
        <f t="shared" si="5"/>
        <v>39.6</v>
      </c>
    </row>
    <row r="33" s="5" customFormat="1" ht="20.1" customHeight="1" spans="1:10">
      <c r="A33" s="38" t="s">
        <v>171</v>
      </c>
      <c r="B33" s="36">
        <v>235500</v>
      </c>
      <c r="C33" s="30">
        <f t="shared" si="0"/>
        <v>10000</v>
      </c>
      <c r="D33" s="30">
        <f t="shared" si="11"/>
        <v>10000</v>
      </c>
      <c r="E33" s="30"/>
      <c r="F33" s="30"/>
      <c r="G33" s="31">
        <f t="shared" si="12"/>
        <v>-95.7537154989384</v>
      </c>
      <c r="H33" s="40">
        <v>148800</v>
      </c>
      <c r="I33" s="32">
        <f t="shared" si="4"/>
        <v>158800</v>
      </c>
      <c r="J33" s="31">
        <f t="shared" si="5"/>
        <v>-32.5690021231423</v>
      </c>
    </row>
    <row r="34" s="5" customFormat="1" ht="20.1" customHeight="1" spans="1:10">
      <c r="A34" s="38" t="s">
        <v>156</v>
      </c>
      <c r="B34" s="36">
        <v>235500</v>
      </c>
      <c r="C34" s="30">
        <f t="shared" si="0"/>
        <v>10000</v>
      </c>
      <c r="D34" s="30">
        <v>10000</v>
      </c>
      <c r="E34" s="30"/>
      <c r="F34" s="30"/>
      <c r="G34" s="31">
        <f t="shared" si="12"/>
        <v>-95.7537154989384</v>
      </c>
      <c r="H34" s="40">
        <v>148800</v>
      </c>
      <c r="I34" s="32">
        <f t="shared" si="4"/>
        <v>158800</v>
      </c>
      <c r="J34" s="31">
        <f t="shared" si="5"/>
        <v>-32.5690021231423</v>
      </c>
    </row>
    <row r="35" s="6" customFormat="1" ht="20.1" customHeight="1" spans="1:10">
      <c r="A35" s="25" t="s">
        <v>172</v>
      </c>
      <c r="B35" s="41">
        <f t="shared" ref="B35:F35" si="13">B36</f>
        <v>131</v>
      </c>
      <c r="C35" s="26">
        <f t="shared" si="0"/>
        <v>131</v>
      </c>
      <c r="D35" s="26">
        <f t="shared" si="11"/>
        <v>0</v>
      </c>
      <c r="E35" s="26">
        <f t="shared" si="13"/>
        <v>0</v>
      </c>
      <c r="F35" s="26">
        <f t="shared" si="13"/>
        <v>131</v>
      </c>
      <c r="G35" s="27">
        <f t="shared" si="12"/>
        <v>0</v>
      </c>
      <c r="H35" s="42"/>
      <c r="I35" s="28">
        <f t="shared" si="4"/>
        <v>131</v>
      </c>
      <c r="J35" s="27">
        <f t="shared" si="5"/>
        <v>0</v>
      </c>
    </row>
    <row r="36" s="5" customFormat="1" ht="20.1" customHeight="1" spans="1:10">
      <c r="A36" s="38" t="s">
        <v>173</v>
      </c>
      <c r="B36" s="36">
        <v>131</v>
      </c>
      <c r="C36" s="30">
        <f t="shared" si="0"/>
        <v>131</v>
      </c>
      <c r="D36" s="30">
        <f t="shared" si="11"/>
        <v>0</v>
      </c>
      <c r="E36" s="30">
        <f>E37</f>
        <v>0</v>
      </c>
      <c r="F36" s="30">
        <f>F37</f>
        <v>131</v>
      </c>
      <c r="G36" s="31">
        <f t="shared" si="12"/>
        <v>0</v>
      </c>
      <c r="H36" s="39"/>
      <c r="I36" s="32">
        <f t="shared" si="4"/>
        <v>131</v>
      </c>
      <c r="J36" s="31">
        <f t="shared" si="5"/>
        <v>0</v>
      </c>
    </row>
    <row r="37" s="5" customFormat="1" ht="20.1" customHeight="1" spans="1:10">
      <c r="A37" s="38" t="s">
        <v>174</v>
      </c>
      <c r="B37" s="36">
        <v>131</v>
      </c>
      <c r="C37" s="30">
        <f t="shared" si="0"/>
        <v>131</v>
      </c>
      <c r="D37" s="30"/>
      <c r="E37" s="30"/>
      <c r="F37" s="30">
        <v>131</v>
      </c>
      <c r="G37" s="31">
        <f t="shared" si="12"/>
        <v>0</v>
      </c>
      <c r="H37" s="39"/>
      <c r="I37" s="32">
        <f t="shared" si="4"/>
        <v>131</v>
      </c>
      <c r="J37" s="31">
        <f t="shared" si="5"/>
        <v>0</v>
      </c>
    </row>
    <row r="38" s="6" customFormat="1" ht="20.1" customHeight="1" spans="1:10">
      <c r="A38" s="25" t="s">
        <v>175</v>
      </c>
      <c r="B38" s="41">
        <f t="shared" ref="B38:F38" si="14">B39+B47</f>
        <v>78851</v>
      </c>
      <c r="C38" s="26">
        <f t="shared" si="0"/>
        <v>587</v>
      </c>
      <c r="D38" s="41">
        <f t="shared" si="14"/>
        <v>454</v>
      </c>
      <c r="E38" s="41">
        <f t="shared" si="14"/>
        <v>0</v>
      </c>
      <c r="F38" s="41">
        <f t="shared" si="14"/>
        <v>133</v>
      </c>
      <c r="G38" s="27">
        <f t="shared" si="12"/>
        <v>-99.2555579510723</v>
      </c>
      <c r="H38" s="43">
        <f>H39+H47</f>
        <v>39700</v>
      </c>
      <c r="I38" s="28">
        <f t="shared" si="4"/>
        <v>40287</v>
      </c>
      <c r="J38" s="27">
        <f t="shared" si="5"/>
        <v>-48.9074330065567</v>
      </c>
    </row>
    <row r="39" s="5" customFormat="1" ht="20.1" customHeight="1" spans="1:10">
      <c r="A39" s="44" t="s">
        <v>176</v>
      </c>
      <c r="B39" s="36">
        <f t="shared" ref="B39:F39" si="15">SUM(B40:B46)</f>
        <v>751</v>
      </c>
      <c r="C39" s="30">
        <f t="shared" si="0"/>
        <v>587</v>
      </c>
      <c r="D39" s="36">
        <f t="shared" si="15"/>
        <v>454</v>
      </c>
      <c r="E39" s="36">
        <f t="shared" si="15"/>
        <v>0</v>
      </c>
      <c r="F39" s="36">
        <f t="shared" si="15"/>
        <v>133</v>
      </c>
      <c r="G39" s="31">
        <f t="shared" si="12"/>
        <v>-21.8375499334221</v>
      </c>
      <c r="H39" s="39"/>
      <c r="I39" s="32">
        <f t="shared" si="4"/>
        <v>587</v>
      </c>
      <c r="J39" s="31">
        <f t="shared" si="5"/>
        <v>-21.8375499334221</v>
      </c>
    </row>
    <row r="40" s="5" customFormat="1" ht="20.1" customHeight="1" spans="1:10">
      <c r="A40" s="44" t="s">
        <v>177</v>
      </c>
      <c r="B40" s="36">
        <v>541</v>
      </c>
      <c r="C40" s="30">
        <f t="shared" si="0"/>
        <v>187</v>
      </c>
      <c r="D40" s="30">
        <v>168</v>
      </c>
      <c r="E40" s="30"/>
      <c r="F40" s="30">
        <v>19</v>
      </c>
      <c r="G40" s="31">
        <f t="shared" si="12"/>
        <v>-65.4343807763401</v>
      </c>
      <c r="H40" s="39"/>
      <c r="I40" s="32">
        <f t="shared" ref="I40:I62" si="16">C40+H40</f>
        <v>187</v>
      </c>
      <c r="J40" s="31">
        <f t="shared" ref="J40:J62" si="17">I40/B40*100-100</f>
        <v>-65.4343807763401</v>
      </c>
    </row>
    <row r="41" s="5" customFormat="1" ht="20.1" customHeight="1" spans="1:10">
      <c r="A41" s="44" t="s">
        <v>178</v>
      </c>
      <c r="B41" s="36">
        <v>83</v>
      </c>
      <c r="C41" s="30">
        <f t="shared" si="0"/>
        <v>249</v>
      </c>
      <c r="D41" s="30">
        <v>237</v>
      </c>
      <c r="E41" s="30"/>
      <c r="F41" s="30">
        <v>12</v>
      </c>
      <c r="G41" s="31">
        <f t="shared" si="12"/>
        <v>200</v>
      </c>
      <c r="H41" s="39"/>
      <c r="I41" s="32">
        <f t="shared" si="16"/>
        <v>249</v>
      </c>
      <c r="J41" s="31">
        <f t="shared" si="17"/>
        <v>200</v>
      </c>
    </row>
    <row r="42" s="5" customFormat="1" ht="20.1" customHeight="1" spans="1:10">
      <c r="A42" s="44" t="s">
        <v>179</v>
      </c>
      <c r="B42" s="36"/>
      <c r="C42" s="30">
        <f t="shared" si="0"/>
        <v>49</v>
      </c>
      <c r="D42" s="30">
        <v>49</v>
      </c>
      <c r="E42" s="30"/>
      <c r="F42" s="30"/>
      <c r="G42" s="31"/>
      <c r="H42" s="39"/>
      <c r="I42" s="32">
        <f t="shared" si="16"/>
        <v>49</v>
      </c>
      <c r="J42" s="31"/>
    </row>
    <row r="43" s="5" customFormat="1" ht="20.1" customHeight="1" spans="1:10">
      <c r="A43" s="44" t="s">
        <v>180</v>
      </c>
      <c r="B43" s="36">
        <v>92</v>
      </c>
      <c r="C43" s="30">
        <f t="shared" si="0"/>
        <v>50</v>
      </c>
      <c r="D43" s="30"/>
      <c r="E43" s="30"/>
      <c r="F43" s="30">
        <v>50</v>
      </c>
      <c r="G43" s="31">
        <f>C43/B43*100-100</f>
        <v>-45.6521739130435</v>
      </c>
      <c r="H43" s="39"/>
      <c r="I43" s="32">
        <f t="shared" si="16"/>
        <v>50</v>
      </c>
      <c r="J43" s="31">
        <f t="shared" si="17"/>
        <v>-45.6521739130435</v>
      </c>
    </row>
    <row r="44" s="5" customFormat="1" ht="20.1" customHeight="1" spans="1:10">
      <c r="A44" s="44" t="s">
        <v>181</v>
      </c>
      <c r="B44" s="36"/>
      <c r="C44" s="30">
        <f t="shared" si="0"/>
        <v>0</v>
      </c>
      <c r="D44" s="30"/>
      <c r="E44" s="30"/>
      <c r="F44" s="30"/>
      <c r="G44" s="31"/>
      <c r="H44" s="39"/>
      <c r="I44" s="32">
        <f t="shared" si="16"/>
        <v>0</v>
      </c>
      <c r="J44" s="31"/>
    </row>
    <row r="45" s="5" customFormat="1" ht="20.1" customHeight="1" spans="1:10">
      <c r="A45" s="44" t="s">
        <v>182</v>
      </c>
      <c r="B45" s="36"/>
      <c r="C45" s="30">
        <f t="shared" si="0"/>
        <v>23</v>
      </c>
      <c r="D45" s="30"/>
      <c r="E45" s="30"/>
      <c r="F45" s="30">
        <v>23</v>
      </c>
      <c r="G45" s="31"/>
      <c r="H45" s="39"/>
      <c r="I45" s="32">
        <f t="shared" si="16"/>
        <v>23</v>
      </c>
      <c r="J45" s="31"/>
    </row>
    <row r="46" s="5" customFormat="1" ht="20.1" customHeight="1" spans="1:10">
      <c r="A46" s="44" t="s">
        <v>183</v>
      </c>
      <c r="B46" s="36">
        <v>35</v>
      </c>
      <c r="C46" s="30">
        <f t="shared" si="0"/>
        <v>29</v>
      </c>
      <c r="D46" s="30"/>
      <c r="E46" s="30"/>
      <c r="F46" s="30">
        <v>29</v>
      </c>
      <c r="G46" s="31">
        <f>C46/B46*100-100</f>
        <v>-17.1428571428571</v>
      </c>
      <c r="H46" s="39"/>
      <c r="I46" s="32">
        <f t="shared" si="16"/>
        <v>29</v>
      </c>
      <c r="J46" s="31">
        <f t="shared" si="17"/>
        <v>-17.1428571428571</v>
      </c>
    </row>
    <row r="47" s="5" customFormat="1" ht="20.1" customHeight="1" spans="1:10">
      <c r="A47" s="44" t="s">
        <v>184</v>
      </c>
      <c r="B47" s="36">
        <v>78100</v>
      </c>
      <c r="C47" s="30">
        <f t="shared" si="0"/>
        <v>0</v>
      </c>
      <c r="D47" s="30">
        <f>D48</f>
        <v>0</v>
      </c>
      <c r="E47" s="30"/>
      <c r="F47" s="30"/>
      <c r="G47" s="31"/>
      <c r="H47" s="40">
        <v>39700</v>
      </c>
      <c r="I47" s="32">
        <f t="shared" si="16"/>
        <v>39700</v>
      </c>
      <c r="J47" s="31">
        <f t="shared" si="17"/>
        <v>-49.1677336747759</v>
      </c>
    </row>
    <row r="48" s="5" customFormat="1" ht="20.1" customHeight="1" spans="1:10">
      <c r="A48" s="44" t="s">
        <v>185</v>
      </c>
      <c r="B48" s="36">
        <v>78100</v>
      </c>
      <c r="C48" s="30">
        <f t="shared" si="0"/>
        <v>0</v>
      </c>
      <c r="D48" s="30"/>
      <c r="E48" s="30"/>
      <c r="F48" s="30"/>
      <c r="G48" s="31"/>
      <c r="H48" s="40">
        <v>39700</v>
      </c>
      <c r="I48" s="32">
        <f t="shared" si="16"/>
        <v>39700</v>
      </c>
      <c r="J48" s="31">
        <f t="shared" si="17"/>
        <v>-49.1677336747759</v>
      </c>
    </row>
    <row r="49" s="6" customFormat="1" ht="20.1" customHeight="1" spans="1:10">
      <c r="A49" s="45" t="s">
        <v>186</v>
      </c>
      <c r="B49" s="41">
        <f>B50</f>
        <v>33435</v>
      </c>
      <c r="C49" s="26">
        <f t="shared" si="0"/>
        <v>0</v>
      </c>
      <c r="D49" s="26">
        <f>D50</f>
        <v>0</v>
      </c>
      <c r="E49" s="26"/>
      <c r="F49" s="26"/>
      <c r="G49" s="27"/>
      <c r="H49" s="42"/>
      <c r="I49" s="28">
        <f t="shared" si="16"/>
        <v>0</v>
      </c>
      <c r="J49" s="27">
        <f t="shared" si="17"/>
        <v>-100</v>
      </c>
    </row>
    <row r="50" s="5" customFormat="1" ht="20.1" customHeight="1" spans="1:10">
      <c r="A50" s="38" t="s">
        <v>187</v>
      </c>
      <c r="B50" s="36">
        <f>SUM(B51:B54)</f>
        <v>33435</v>
      </c>
      <c r="C50" s="30">
        <f t="shared" si="0"/>
        <v>0</v>
      </c>
      <c r="D50" s="30">
        <f>SUM(D51:D54)</f>
        <v>0</v>
      </c>
      <c r="E50" s="30"/>
      <c r="F50" s="30"/>
      <c r="G50" s="31"/>
      <c r="H50" s="39"/>
      <c r="I50" s="32">
        <f t="shared" si="16"/>
        <v>0</v>
      </c>
      <c r="J50" s="31">
        <f t="shared" si="17"/>
        <v>-100</v>
      </c>
    </row>
    <row r="51" s="5" customFormat="1" ht="20.1" customHeight="1" spans="1:10">
      <c r="A51" s="38" t="s">
        <v>188</v>
      </c>
      <c r="B51" s="36">
        <v>15991</v>
      </c>
      <c r="C51" s="30">
        <f t="shared" si="0"/>
        <v>0</v>
      </c>
      <c r="D51" s="30"/>
      <c r="E51" s="30"/>
      <c r="F51" s="30"/>
      <c r="G51" s="31"/>
      <c r="H51" s="39"/>
      <c r="I51" s="32">
        <f t="shared" si="16"/>
        <v>0</v>
      </c>
      <c r="J51" s="31">
        <f t="shared" si="17"/>
        <v>-100</v>
      </c>
    </row>
    <row r="52" s="5" customFormat="1" ht="20.1" customHeight="1" spans="1:10">
      <c r="A52" s="38" t="s">
        <v>189</v>
      </c>
      <c r="B52" s="36">
        <v>1380</v>
      </c>
      <c r="C52" s="30">
        <f t="shared" si="0"/>
        <v>0</v>
      </c>
      <c r="D52" s="30"/>
      <c r="E52" s="30"/>
      <c r="F52" s="30"/>
      <c r="G52" s="31"/>
      <c r="H52" s="39"/>
      <c r="I52" s="32">
        <f t="shared" si="16"/>
        <v>0</v>
      </c>
      <c r="J52" s="31">
        <f t="shared" si="17"/>
        <v>-100</v>
      </c>
    </row>
    <row r="53" s="5" customFormat="1" ht="20.1" customHeight="1" spans="1:10">
      <c r="A53" s="38" t="s">
        <v>190</v>
      </c>
      <c r="B53" s="36">
        <v>5180</v>
      </c>
      <c r="C53" s="30">
        <f t="shared" si="0"/>
        <v>0</v>
      </c>
      <c r="D53" s="30"/>
      <c r="E53" s="30"/>
      <c r="F53" s="30"/>
      <c r="G53" s="31"/>
      <c r="H53" s="39"/>
      <c r="I53" s="32">
        <f t="shared" si="16"/>
        <v>0</v>
      </c>
      <c r="J53" s="31">
        <f t="shared" si="17"/>
        <v>-100</v>
      </c>
    </row>
    <row r="54" s="5" customFormat="1" ht="20.1" customHeight="1" spans="1:10">
      <c r="A54" s="38" t="s">
        <v>191</v>
      </c>
      <c r="B54" s="36">
        <v>10884</v>
      </c>
      <c r="C54" s="30">
        <f t="shared" si="0"/>
        <v>0</v>
      </c>
      <c r="D54" s="30"/>
      <c r="E54" s="30"/>
      <c r="F54" s="30"/>
      <c r="G54" s="31"/>
      <c r="H54" s="39"/>
      <c r="I54" s="32">
        <f t="shared" si="16"/>
        <v>0</v>
      </c>
      <c r="J54" s="31">
        <f t="shared" si="17"/>
        <v>-100</v>
      </c>
    </row>
    <row r="55" s="2" customFormat="1" ht="20.1" customHeight="1" spans="1:10">
      <c r="A55" s="46" t="s">
        <v>192</v>
      </c>
      <c r="B55" s="33">
        <f t="shared" ref="B55:F55" si="18">SUM(B7,B12,B16,B35,B38,B49)</f>
        <v>1342458</v>
      </c>
      <c r="C55" s="26">
        <f t="shared" si="0"/>
        <v>501757</v>
      </c>
      <c r="D55" s="33">
        <f t="shared" si="18"/>
        <v>66960</v>
      </c>
      <c r="E55" s="33">
        <f t="shared" si="18"/>
        <v>432505</v>
      </c>
      <c r="F55" s="33">
        <f t="shared" si="18"/>
        <v>2292</v>
      </c>
      <c r="G55" s="27">
        <f t="shared" ref="G55:G60" si="19">C55/B55*100-100</f>
        <v>-62.6240076039623</v>
      </c>
      <c r="H55" s="33">
        <f>SUM(H7,H12,H16,H35,H38,H49)</f>
        <v>188500</v>
      </c>
      <c r="I55" s="28">
        <f t="shared" si="16"/>
        <v>690257</v>
      </c>
      <c r="J55" s="27">
        <f t="shared" si="17"/>
        <v>-48.582599977057</v>
      </c>
    </row>
    <row r="56" s="2" customFormat="1" ht="20.1" customHeight="1" spans="1:10">
      <c r="A56" s="32" t="s">
        <v>93</v>
      </c>
      <c r="B56" s="40">
        <f>B57</f>
        <v>68320</v>
      </c>
      <c r="C56" s="26">
        <f t="shared" si="0"/>
        <v>0</v>
      </c>
      <c r="D56" s="40">
        <f>D57</f>
        <v>0</v>
      </c>
      <c r="E56" s="40">
        <f>E57</f>
        <v>0</v>
      </c>
      <c r="F56" s="40"/>
      <c r="G56" s="31"/>
      <c r="H56" s="32">
        <v>15700</v>
      </c>
      <c r="I56" s="32">
        <f t="shared" si="16"/>
        <v>15700</v>
      </c>
      <c r="J56" s="31">
        <f t="shared" si="17"/>
        <v>-77.019906323185</v>
      </c>
    </row>
    <row r="57" s="2" customFormat="1" ht="20.1" customHeight="1" spans="1:10">
      <c r="A57" s="32" t="s">
        <v>193</v>
      </c>
      <c r="B57" s="40">
        <v>68320</v>
      </c>
      <c r="C57" s="26">
        <f t="shared" si="0"/>
        <v>0</v>
      </c>
      <c r="D57" s="47"/>
      <c r="E57" s="47"/>
      <c r="F57" s="47"/>
      <c r="G57" s="31"/>
      <c r="H57" s="32">
        <v>15700</v>
      </c>
      <c r="I57" s="32">
        <f t="shared" si="16"/>
        <v>15700</v>
      </c>
      <c r="J57" s="31">
        <f t="shared" si="17"/>
        <v>-77.019906323185</v>
      </c>
    </row>
    <row r="58" s="2" customFormat="1" ht="20.1" customHeight="1" spans="1:10">
      <c r="A58" s="32" t="s">
        <v>95</v>
      </c>
      <c r="B58" s="40">
        <f>SUM(B59:B61)</f>
        <v>77288</v>
      </c>
      <c r="C58" s="30">
        <f t="shared" si="0"/>
        <v>50000</v>
      </c>
      <c r="D58" s="40">
        <f>SUM(D59:D61)</f>
        <v>0</v>
      </c>
      <c r="E58" s="40">
        <f>SUM(E59:E61)</f>
        <v>50000</v>
      </c>
      <c r="F58" s="40"/>
      <c r="G58" s="31">
        <f t="shared" si="19"/>
        <v>-35.3069040472001</v>
      </c>
      <c r="H58" s="32"/>
      <c r="I58" s="32">
        <f t="shared" si="16"/>
        <v>50000</v>
      </c>
      <c r="J58" s="31">
        <f t="shared" si="17"/>
        <v>-35.3069040472001</v>
      </c>
    </row>
    <row r="59" s="2" customFormat="1" ht="20.1" customHeight="1" spans="1:10">
      <c r="A59" s="32" t="s">
        <v>96</v>
      </c>
      <c r="B59" s="48">
        <v>328</v>
      </c>
      <c r="C59" s="30">
        <f t="shared" si="0"/>
        <v>0</v>
      </c>
      <c r="D59" s="40"/>
      <c r="E59" s="40"/>
      <c r="F59" s="40"/>
      <c r="G59" s="31"/>
      <c r="H59" s="32"/>
      <c r="I59" s="32">
        <f t="shared" si="16"/>
        <v>0</v>
      </c>
      <c r="J59" s="31">
        <f t="shared" si="17"/>
        <v>-100</v>
      </c>
    </row>
    <row r="60" s="2" customFormat="1" ht="20.1" customHeight="1" spans="1:10">
      <c r="A60" s="32" t="s">
        <v>194</v>
      </c>
      <c r="B60" s="48">
        <v>10000</v>
      </c>
      <c r="C60" s="30">
        <f t="shared" si="0"/>
        <v>50000</v>
      </c>
      <c r="D60" s="40"/>
      <c r="E60" s="40">
        <v>50000</v>
      </c>
      <c r="F60" s="40"/>
      <c r="G60" s="31">
        <f t="shared" si="19"/>
        <v>400</v>
      </c>
      <c r="H60" s="32"/>
      <c r="I60" s="32">
        <f t="shared" si="16"/>
        <v>50000</v>
      </c>
      <c r="J60" s="31">
        <f t="shared" si="17"/>
        <v>400</v>
      </c>
    </row>
    <row r="61" s="2" customFormat="1" ht="20.1" customHeight="1" spans="1:10">
      <c r="A61" s="32" t="s">
        <v>98</v>
      </c>
      <c r="B61" s="48">
        <v>66960</v>
      </c>
      <c r="C61" s="26">
        <f t="shared" si="0"/>
        <v>0</v>
      </c>
      <c r="D61" s="40"/>
      <c r="E61" s="40"/>
      <c r="F61" s="40"/>
      <c r="G61" s="31"/>
      <c r="H61" s="32"/>
      <c r="I61" s="32">
        <f t="shared" si="16"/>
        <v>0</v>
      </c>
      <c r="J61" s="31">
        <f t="shared" si="17"/>
        <v>-100</v>
      </c>
    </row>
    <row r="62" s="2" customFormat="1" ht="20.1" customHeight="1" spans="1:10">
      <c r="A62" s="17" t="s">
        <v>195</v>
      </c>
      <c r="B62" s="33">
        <f t="shared" ref="B62:F62" si="20">B55+B58+B56</f>
        <v>1488066</v>
      </c>
      <c r="C62" s="26">
        <f t="shared" si="0"/>
        <v>551757</v>
      </c>
      <c r="D62" s="33">
        <f t="shared" si="20"/>
        <v>66960</v>
      </c>
      <c r="E62" s="33">
        <f t="shared" si="20"/>
        <v>482505</v>
      </c>
      <c r="F62" s="33">
        <f t="shared" si="20"/>
        <v>2292</v>
      </c>
      <c r="G62" s="27">
        <f>C62/B62*100-100</f>
        <v>-62.9212010757587</v>
      </c>
      <c r="H62" s="33">
        <f>H55+H58+H56</f>
        <v>204200</v>
      </c>
      <c r="I62" s="28">
        <f t="shared" si="16"/>
        <v>755957</v>
      </c>
      <c r="J62" s="27">
        <f t="shared" si="17"/>
        <v>-49.1986914558897</v>
      </c>
    </row>
    <row r="63" s="1" customFormat="1" spans="3:10">
      <c r="C63" s="7"/>
      <c r="D63" s="7"/>
      <c r="E63" s="7"/>
      <c r="F63" s="7"/>
      <c r="G63" s="8"/>
      <c r="H63" s="9"/>
      <c r="I63" s="9"/>
      <c r="J63" s="9"/>
    </row>
    <row r="64" s="1" customFormat="1" spans="3:10">
      <c r="C64" s="7"/>
      <c r="D64" s="7"/>
      <c r="E64" s="7"/>
      <c r="F64" s="7"/>
      <c r="G64" s="8"/>
      <c r="H64" s="9"/>
      <c r="I64" s="9"/>
      <c r="J64" s="9"/>
    </row>
    <row r="65" s="1" customFormat="1" spans="3:10">
      <c r="C65" s="7"/>
      <c r="D65" s="7"/>
      <c r="E65" s="7"/>
      <c r="F65" s="7"/>
      <c r="G65" s="8"/>
      <c r="H65" s="9"/>
      <c r="I65" s="9"/>
      <c r="J65" s="9"/>
    </row>
    <row r="66" s="1" customFormat="1" spans="3:10">
      <c r="C66" s="7"/>
      <c r="D66" s="7"/>
      <c r="E66" s="7"/>
      <c r="F66" s="7"/>
      <c r="G66" s="8"/>
      <c r="H66" s="9"/>
      <c r="I66" s="9"/>
      <c r="J66" s="9"/>
    </row>
    <row r="67" s="1" customFormat="1" spans="3:10">
      <c r="C67" s="7"/>
      <c r="D67" s="7"/>
      <c r="E67" s="7"/>
      <c r="F67" s="7"/>
      <c r="G67" s="8"/>
      <c r="H67" s="9"/>
      <c r="I67" s="9"/>
      <c r="J67" s="9"/>
    </row>
    <row r="68" s="1" customFormat="1" spans="3:10">
      <c r="C68" s="7"/>
      <c r="D68" s="7"/>
      <c r="E68" s="7"/>
      <c r="F68" s="7"/>
      <c r="G68" s="8"/>
      <c r="H68" s="9"/>
      <c r="I68" s="9"/>
      <c r="J68" s="9"/>
    </row>
    <row r="69" s="1" customFormat="1" spans="3:10">
      <c r="C69" s="7"/>
      <c r="D69" s="7"/>
      <c r="E69" s="7"/>
      <c r="F69" s="7"/>
      <c r="G69" s="8"/>
      <c r="H69" s="9"/>
      <c r="I69" s="9"/>
      <c r="J69" s="9"/>
    </row>
    <row r="70" s="1" customFormat="1" spans="3:10">
      <c r="C70" s="7"/>
      <c r="D70" s="7"/>
      <c r="E70" s="7"/>
      <c r="F70" s="7"/>
      <c r="G70" s="8"/>
      <c r="H70" s="9"/>
      <c r="I70" s="9"/>
      <c r="J70" s="9"/>
    </row>
    <row r="71" s="1" customFormat="1" spans="3:10">
      <c r="C71" s="7"/>
      <c r="D71" s="7"/>
      <c r="E71" s="7"/>
      <c r="F71" s="7"/>
      <c r="G71" s="8"/>
      <c r="H71" s="9"/>
      <c r="I71" s="9"/>
      <c r="J71" s="9"/>
    </row>
    <row r="72" s="1" customFormat="1" spans="3:10">
      <c r="C72" s="7"/>
      <c r="D72" s="7"/>
      <c r="E72" s="7"/>
      <c r="F72" s="7"/>
      <c r="G72" s="8"/>
      <c r="H72" s="9"/>
      <c r="I72" s="9"/>
      <c r="J72" s="9"/>
    </row>
    <row r="73" s="1" customFormat="1" spans="3:10">
      <c r="C73" s="7"/>
      <c r="D73" s="7"/>
      <c r="E73" s="7"/>
      <c r="F73" s="7"/>
      <c r="G73" s="8"/>
      <c r="H73" s="9"/>
      <c r="I73" s="9"/>
      <c r="J73" s="9"/>
    </row>
    <row r="74" s="1" customFormat="1" spans="3:10">
      <c r="C74" s="7"/>
      <c r="D74" s="7"/>
      <c r="E74" s="7"/>
      <c r="F74" s="7"/>
      <c r="G74" s="8"/>
      <c r="H74" s="9"/>
      <c r="I74" s="9"/>
      <c r="J74" s="9"/>
    </row>
    <row r="75" s="1" customFormat="1" spans="3:10">
      <c r="C75" s="7"/>
      <c r="D75" s="7"/>
      <c r="E75" s="7"/>
      <c r="F75" s="7"/>
      <c r="G75" s="8"/>
      <c r="H75" s="9"/>
      <c r="I75" s="9"/>
      <c r="J75" s="9"/>
    </row>
    <row r="76" s="1" customFormat="1" spans="3:10">
      <c r="C76" s="7"/>
      <c r="D76" s="7"/>
      <c r="E76" s="7"/>
      <c r="F76" s="7"/>
      <c r="G76" s="8"/>
      <c r="H76" s="9"/>
      <c r="I76" s="9"/>
      <c r="J76" s="9"/>
    </row>
    <row r="77" s="1" customFormat="1" spans="3:10">
      <c r="C77" s="7"/>
      <c r="D77" s="7"/>
      <c r="E77" s="7"/>
      <c r="F77" s="7"/>
      <c r="G77" s="8"/>
      <c r="H77" s="9"/>
      <c r="I77" s="9"/>
      <c r="J77" s="9"/>
    </row>
    <row r="78" s="1" customFormat="1" spans="3:10">
      <c r="C78" s="7"/>
      <c r="D78" s="7"/>
      <c r="E78" s="7"/>
      <c r="F78" s="7"/>
      <c r="G78" s="8"/>
      <c r="H78" s="9"/>
      <c r="I78" s="9"/>
      <c r="J78" s="9"/>
    </row>
    <row r="79" s="1" customFormat="1" spans="3:10">
      <c r="C79" s="7"/>
      <c r="D79" s="7"/>
      <c r="E79" s="7"/>
      <c r="F79" s="7"/>
      <c r="G79" s="8"/>
      <c r="H79" s="9"/>
      <c r="I79" s="9"/>
      <c r="J79" s="9"/>
    </row>
    <row r="80" s="1" customFormat="1" spans="3:10">
      <c r="C80" s="7"/>
      <c r="D80" s="7"/>
      <c r="E80" s="7"/>
      <c r="F80" s="7"/>
      <c r="G80" s="8"/>
      <c r="H80" s="9"/>
      <c r="I80" s="9"/>
      <c r="J80" s="9"/>
    </row>
    <row r="81" s="1" customFormat="1" spans="3:10">
      <c r="C81" s="7"/>
      <c r="D81" s="7"/>
      <c r="E81" s="7"/>
      <c r="F81" s="7"/>
      <c r="G81" s="8"/>
      <c r="H81" s="9"/>
      <c r="I81" s="9"/>
      <c r="J81" s="9"/>
    </row>
    <row r="82" s="1" customFormat="1" spans="3:10">
      <c r="C82" s="7"/>
      <c r="D82" s="7"/>
      <c r="E82" s="7"/>
      <c r="F82" s="7"/>
      <c r="G82" s="8"/>
      <c r="H82" s="9"/>
      <c r="I82" s="9"/>
      <c r="J82" s="9"/>
    </row>
    <row r="83" s="1" customFormat="1" spans="3:10">
      <c r="C83" s="7"/>
      <c r="D83" s="7"/>
      <c r="E83" s="7"/>
      <c r="F83" s="7"/>
      <c r="G83" s="8"/>
      <c r="H83" s="9"/>
      <c r="I83" s="9"/>
      <c r="J83" s="9"/>
    </row>
    <row r="84" s="1" customFormat="1" spans="3:10">
      <c r="C84" s="7"/>
      <c r="D84" s="7"/>
      <c r="E84" s="7"/>
      <c r="F84" s="7"/>
      <c r="G84" s="8"/>
      <c r="H84" s="9"/>
      <c r="I84" s="9"/>
      <c r="J84" s="9"/>
    </row>
    <row r="85" s="1" customFormat="1" spans="3:10">
      <c r="C85" s="7"/>
      <c r="D85" s="7"/>
      <c r="E85" s="7"/>
      <c r="F85" s="7"/>
      <c r="G85" s="8"/>
      <c r="H85" s="9"/>
      <c r="I85" s="9"/>
      <c r="J85" s="9"/>
    </row>
    <row r="86" s="1" customFormat="1" spans="3:10">
      <c r="C86" s="7"/>
      <c r="D86" s="7"/>
      <c r="E86" s="7"/>
      <c r="F86" s="7"/>
      <c r="G86" s="8"/>
      <c r="H86" s="9"/>
      <c r="I86" s="9"/>
      <c r="J86" s="9"/>
    </row>
    <row r="87" s="1" customFormat="1" spans="3:10">
      <c r="C87" s="7"/>
      <c r="D87" s="7"/>
      <c r="E87" s="7"/>
      <c r="F87" s="7"/>
      <c r="G87" s="8"/>
      <c r="H87" s="9"/>
      <c r="I87" s="9"/>
      <c r="J87" s="9"/>
    </row>
    <row r="88" s="1" customFormat="1" spans="3:10">
      <c r="C88" s="7"/>
      <c r="D88" s="7"/>
      <c r="E88" s="7"/>
      <c r="F88" s="7"/>
      <c r="G88" s="8"/>
      <c r="H88" s="9"/>
      <c r="I88" s="9"/>
      <c r="J88" s="9"/>
    </row>
    <row r="89" s="1" customFormat="1" spans="3:10">
      <c r="C89" s="7"/>
      <c r="D89" s="7"/>
      <c r="E89" s="7"/>
      <c r="F89" s="7"/>
      <c r="G89" s="8"/>
      <c r="H89" s="9"/>
      <c r="I89" s="9"/>
      <c r="J89" s="9"/>
    </row>
    <row r="90" s="1" customFormat="1" spans="3:10">
      <c r="C90" s="7"/>
      <c r="D90" s="7"/>
      <c r="E90" s="7"/>
      <c r="F90" s="7"/>
      <c r="G90" s="8"/>
      <c r="H90" s="9"/>
      <c r="I90" s="9"/>
      <c r="J90" s="9"/>
    </row>
  </sheetData>
  <mergeCells count="11">
    <mergeCell ref="A2:J2"/>
    <mergeCell ref="I3:J3"/>
    <mergeCell ref="C4:G4"/>
    <mergeCell ref="H4:J4"/>
    <mergeCell ref="A4:A6"/>
    <mergeCell ref="B4:B6"/>
    <mergeCell ref="C5:C6"/>
    <mergeCell ref="G5:G6"/>
    <mergeCell ref="H5:H6"/>
    <mergeCell ref="I5:I6"/>
    <mergeCell ref="J5:J6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scale="92" fitToHeight="0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showZeros="0" workbookViewId="0">
      <selection activeCell="K6" sqref="K6"/>
    </sheetView>
  </sheetViews>
  <sheetFormatPr defaultColWidth="9" defaultRowHeight="12.75" outlineLevelCol="6"/>
  <cols>
    <col min="1" max="1" width="43.625" style="51" customWidth="1"/>
    <col min="2" max="3" width="10.625" style="51" customWidth="1"/>
    <col min="4" max="4" width="10.625" style="53" customWidth="1"/>
    <col min="5" max="7" width="10.625" style="51" customWidth="1"/>
    <col min="8" max="16384" width="9" style="51"/>
  </cols>
  <sheetData>
    <row r="1" s="51" customFormat="1" ht="21" customHeight="1" spans="1:4">
      <c r="A1" s="54" t="s">
        <v>196</v>
      </c>
      <c r="B1" s="54"/>
      <c r="C1" s="55"/>
      <c r="D1" s="53"/>
    </row>
    <row r="2" s="51" customFormat="1" ht="39" customHeight="1" spans="1:7">
      <c r="A2" s="56" t="s">
        <v>197</v>
      </c>
      <c r="B2" s="56"/>
      <c r="C2" s="56"/>
      <c r="D2" s="56"/>
      <c r="E2" s="56"/>
      <c r="F2" s="56"/>
      <c r="G2" s="56"/>
    </row>
    <row r="3" s="51" customFormat="1" ht="17.25" customHeight="1" spans="1:7">
      <c r="A3" s="57"/>
      <c r="B3" s="57"/>
      <c r="D3" s="58"/>
      <c r="G3" s="59" t="s">
        <v>2</v>
      </c>
    </row>
    <row r="4" s="52" customFormat="1" ht="27.75" customHeight="1" spans="1:7">
      <c r="A4" s="16" t="s">
        <v>121</v>
      </c>
      <c r="B4" s="16" t="s">
        <v>4</v>
      </c>
      <c r="C4" s="17" t="s">
        <v>5</v>
      </c>
      <c r="D4" s="17"/>
      <c r="E4" s="50" t="s">
        <v>6</v>
      </c>
      <c r="F4" s="50"/>
      <c r="G4" s="50"/>
    </row>
    <row r="5" s="52" customFormat="1" ht="39" customHeight="1" spans="1:7">
      <c r="A5" s="23"/>
      <c r="B5" s="23"/>
      <c r="C5" s="17" t="s">
        <v>7</v>
      </c>
      <c r="D5" s="22" t="s">
        <v>8</v>
      </c>
      <c r="E5" s="50" t="s">
        <v>9</v>
      </c>
      <c r="F5" s="50" t="s">
        <v>10</v>
      </c>
      <c r="G5" s="50" t="s">
        <v>122</v>
      </c>
    </row>
    <row r="6" s="51" customFormat="1" ht="26.1" customHeight="1" spans="1:7">
      <c r="A6" s="60" t="s">
        <v>123</v>
      </c>
      <c r="B6" s="61">
        <f>SUM(B7:B11)</f>
        <v>619521</v>
      </c>
      <c r="C6" s="61">
        <f>SUM(C7:C11)</f>
        <v>0</v>
      </c>
      <c r="D6" s="62"/>
      <c r="E6" s="63"/>
      <c r="F6" s="64">
        <f t="shared" ref="F6:F27" si="0">C6+E6</f>
        <v>0</v>
      </c>
      <c r="G6" s="62"/>
    </row>
    <row r="7" s="51" customFormat="1" ht="26.1" customHeight="1" spans="1:7">
      <c r="A7" s="60" t="s">
        <v>124</v>
      </c>
      <c r="B7" s="61">
        <v>621537</v>
      </c>
      <c r="C7" s="61"/>
      <c r="D7" s="62"/>
      <c r="E7" s="63"/>
      <c r="F7" s="64">
        <f t="shared" si="0"/>
        <v>0</v>
      </c>
      <c r="G7" s="62"/>
    </row>
    <row r="8" s="51" customFormat="1" ht="26.1" customHeight="1" spans="1:7">
      <c r="A8" s="60" t="s">
        <v>125</v>
      </c>
      <c r="B8" s="61">
        <v>337</v>
      </c>
      <c r="C8" s="61"/>
      <c r="D8" s="62"/>
      <c r="E8" s="63"/>
      <c r="F8" s="64">
        <f t="shared" si="0"/>
        <v>0</v>
      </c>
      <c r="G8" s="62"/>
    </row>
    <row r="9" s="51" customFormat="1" ht="26.1" customHeight="1" spans="1:7">
      <c r="A9" s="60" t="s">
        <v>126</v>
      </c>
      <c r="B9" s="61">
        <v>770</v>
      </c>
      <c r="C9" s="61"/>
      <c r="D9" s="62"/>
      <c r="E9" s="63"/>
      <c r="F9" s="64">
        <f t="shared" si="0"/>
        <v>0</v>
      </c>
      <c r="G9" s="62"/>
    </row>
    <row r="10" s="51" customFormat="1" ht="26.1" customHeight="1" spans="1:7">
      <c r="A10" s="60" t="s">
        <v>127</v>
      </c>
      <c r="B10" s="61">
        <v>-3386</v>
      </c>
      <c r="C10" s="61"/>
      <c r="D10" s="62"/>
      <c r="E10" s="63"/>
      <c r="F10" s="64">
        <f t="shared" si="0"/>
        <v>0</v>
      </c>
      <c r="G10" s="62"/>
    </row>
    <row r="11" s="51" customFormat="1" ht="26.1" customHeight="1" spans="1:7">
      <c r="A11" s="60" t="s">
        <v>128</v>
      </c>
      <c r="B11" s="61">
        <v>263</v>
      </c>
      <c r="C11" s="61"/>
      <c r="D11" s="62"/>
      <c r="E11" s="63"/>
      <c r="F11" s="64">
        <f t="shared" si="0"/>
        <v>0</v>
      </c>
      <c r="G11" s="62"/>
    </row>
    <row r="12" s="51" customFormat="1" ht="26.1" customHeight="1" spans="1:7">
      <c r="A12" s="60" t="s">
        <v>129</v>
      </c>
      <c r="B12" s="61">
        <v>60464</v>
      </c>
      <c r="C12" s="61">
        <v>50000</v>
      </c>
      <c r="D12" s="62">
        <f t="shared" ref="D12:D17" si="1">C12/B12*100-100</f>
        <v>-17.306165652289</v>
      </c>
      <c r="E12" s="63"/>
      <c r="F12" s="64">
        <f t="shared" si="0"/>
        <v>50000</v>
      </c>
      <c r="G12" s="62">
        <f t="shared" ref="G12:G17" si="2">F12/B12*100-100</f>
        <v>-17.306165652289</v>
      </c>
    </row>
    <row r="13" s="51" customFormat="1" ht="26.1" customHeight="1" spans="1:7">
      <c r="A13" s="60" t="s">
        <v>130</v>
      </c>
      <c r="B13" s="61">
        <v>3976</v>
      </c>
      <c r="C13" s="61">
        <v>3800</v>
      </c>
      <c r="D13" s="62">
        <f t="shared" si="1"/>
        <v>-4.42655935613682</v>
      </c>
      <c r="E13" s="63"/>
      <c r="F13" s="64">
        <f t="shared" si="0"/>
        <v>3800</v>
      </c>
      <c r="G13" s="62">
        <f t="shared" si="2"/>
        <v>-4.42655935613682</v>
      </c>
    </row>
    <row r="14" s="51" customFormat="1" ht="26.1" customHeight="1" spans="1:7">
      <c r="A14" s="65" t="s">
        <v>40</v>
      </c>
      <c r="B14" s="66">
        <f>SUM(B7:B13)</f>
        <v>683961</v>
      </c>
      <c r="C14" s="66">
        <f>SUM(C7:C13)</f>
        <v>53800</v>
      </c>
      <c r="D14" s="67">
        <f t="shared" si="1"/>
        <v>-92.1340544270799</v>
      </c>
      <c r="E14" s="63"/>
      <c r="F14" s="68">
        <f t="shared" si="0"/>
        <v>53800</v>
      </c>
      <c r="G14" s="67">
        <f t="shared" si="2"/>
        <v>-92.1340544270799</v>
      </c>
    </row>
    <row r="15" s="51" customFormat="1" ht="26.1" customHeight="1" spans="1:7">
      <c r="A15" s="60" t="s">
        <v>43</v>
      </c>
      <c r="B15" s="61">
        <f>SUM(B16,B19:B21)</f>
        <v>804105</v>
      </c>
      <c r="C15" s="61">
        <f>SUM(C16,C19:C21)</f>
        <v>497957</v>
      </c>
      <c r="D15" s="62">
        <f t="shared" si="1"/>
        <v>-38.0731372146672</v>
      </c>
      <c r="E15" s="61">
        <f>SUM(E16,E19:E21)</f>
        <v>204200</v>
      </c>
      <c r="F15" s="64">
        <f t="shared" si="0"/>
        <v>702157</v>
      </c>
      <c r="G15" s="62">
        <f t="shared" si="2"/>
        <v>-12.6784437355818</v>
      </c>
    </row>
    <row r="16" s="51" customFormat="1" ht="26.1" customHeight="1" spans="1:7">
      <c r="A16" s="60" t="s">
        <v>131</v>
      </c>
      <c r="B16" s="61">
        <v>404110</v>
      </c>
      <c r="C16" s="61">
        <f>SUM(C17:C18)</f>
        <v>430997</v>
      </c>
      <c r="D16" s="62">
        <f t="shared" si="1"/>
        <v>6.65338645418328</v>
      </c>
      <c r="E16" s="63"/>
      <c r="F16" s="64">
        <f t="shared" si="0"/>
        <v>430997</v>
      </c>
      <c r="G16" s="62">
        <f t="shared" si="2"/>
        <v>6.65338645418328</v>
      </c>
    </row>
    <row r="17" s="51" customFormat="1" ht="26.1" customHeight="1" spans="1:7">
      <c r="A17" s="60" t="s">
        <v>132</v>
      </c>
      <c r="B17" s="61">
        <v>404110</v>
      </c>
      <c r="C17" s="61">
        <v>2292</v>
      </c>
      <c r="D17" s="62">
        <f t="shared" si="1"/>
        <v>-99.4328276954295</v>
      </c>
      <c r="E17" s="63"/>
      <c r="F17" s="64">
        <f t="shared" si="0"/>
        <v>2292</v>
      </c>
      <c r="G17" s="62">
        <f t="shared" si="2"/>
        <v>-99.4328276954295</v>
      </c>
    </row>
    <row r="18" s="51" customFormat="1" ht="26.1" customHeight="1" spans="1:7">
      <c r="A18" s="60" t="s">
        <v>133</v>
      </c>
      <c r="B18" s="61"/>
      <c r="C18" s="61">
        <v>428705</v>
      </c>
      <c r="D18" s="62"/>
      <c r="E18" s="63"/>
      <c r="F18" s="64">
        <f t="shared" si="0"/>
        <v>428705</v>
      </c>
      <c r="G18" s="62"/>
    </row>
    <row r="19" s="51" customFormat="1" ht="26.1" customHeight="1" spans="1:7">
      <c r="A19" s="60" t="s">
        <v>134</v>
      </c>
      <c r="B19" s="61">
        <v>5856</v>
      </c>
      <c r="C19" s="61">
        <v>66960</v>
      </c>
      <c r="D19" s="62">
        <f>C19/B19*100-100</f>
        <v>1043.44262295082</v>
      </c>
      <c r="E19" s="63"/>
      <c r="F19" s="64">
        <f t="shared" si="0"/>
        <v>66960</v>
      </c>
      <c r="G19" s="62">
        <f t="shared" ref="G19:G27" si="3">F19/B19*100-100</f>
        <v>1043.44262295082</v>
      </c>
    </row>
    <row r="20" s="51" customFormat="1" ht="26.1" customHeight="1" spans="1:7">
      <c r="A20" s="60" t="s">
        <v>135</v>
      </c>
      <c r="B20" s="61">
        <v>5259</v>
      </c>
      <c r="C20" s="61"/>
      <c r="D20" s="62"/>
      <c r="E20" s="63"/>
      <c r="F20" s="64">
        <f t="shared" si="0"/>
        <v>0</v>
      </c>
      <c r="G20" s="62">
        <f t="shared" si="3"/>
        <v>-100</v>
      </c>
    </row>
    <row r="21" s="51" customFormat="1" ht="26.1" customHeight="1" spans="1:7">
      <c r="A21" s="60" t="s">
        <v>136</v>
      </c>
      <c r="B21" s="61">
        <f>B22</f>
        <v>388880</v>
      </c>
      <c r="C21" s="61">
        <f>C22</f>
        <v>0</v>
      </c>
      <c r="D21" s="62"/>
      <c r="E21" s="61">
        <f>E22</f>
        <v>204200</v>
      </c>
      <c r="F21" s="64">
        <f t="shared" si="0"/>
        <v>204200</v>
      </c>
      <c r="G21" s="62">
        <f t="shared" si="3"/>
        <v>-47.4902283480765</v>
      </c>
    </row>
    <row r="22" s="51" customFormat="1" ht="26.1" customHeight="1" spans="1:7">
      <c r="A22" s="60" t="s">
        <v>137</v>
      </c>
      <c r="B22" s="61">
        <f>SUM(B23:B26)</f>
        <v>388880</v>
      </c>
      <c r="C22" s="66"/>
      <c r="D22" s="62"/>
      <c r="E22" s="61">
        <f>SUM(E23:E26)</f>
        <v>204200</v>
      </c>
      <c r="F22" s="64">
        <f t="shared" si="0"/>
        <v>204200</v>
      </c>
      <c r="G22" s="62">
        <f t="shared" si="3"/>
        <v>-47.4902283480765</v>
      </c>
    </row>
    <row r="23" s="51" customFormat="1" ht="26.1" customHeight="1" spans="1:7">
      <c r="A23" s="60" t="s">
        <v>138</v>
      </c>
      <c r="B23" s="61">
        <v>28580</v>
      </c>
      <c r="C23" s="66"/>
      <c r="D23" s="62"/>
      <c r="E23" s="64">
        <v>15700</v>
      </c>
      <c r="F23" s="64">
        <f t="shared" si="0"/>
        <v>15700</v>
      </c>
      <c r="G23" s="62">
        <f t="shared" si="3"/>
        <v>-45.0664800559832</v>
      </c>
    </row>
    <row r="24" s="51" customFormat="1" ht="26.1" customHeight="1" spans="1:7">
      <c r="A24" s="60" t="s">
        <v>139</v>
      </c>
      <c r="B24" s="61">
        <v>36700</v>
      </c>
      <c r="C24" s="66"/>
      <c r="D24" s="62"/>
      <c r="E24" s="64"/>
      <c r="F24" s="64">
        <f t="shared" si="0"/>
        <v>0</v>
      </c>
      <c r="G24" s="62">
        <f t="shared" si="3"/>
        <v>-100</v>
      </c>
    </row>
    <row r="25" s="51" customFormat="1" ht="26.1" customHeight="1" spans="1:7">
      <c r="A25" s="60" t="s">
        <v>140</v>
      </c>
      <c r="B25" s="61">
        <v>245500</v>
      </c>
      <c r="C25" s="66"/>
      <c r="D25" s="62"/>
      <c r="E25" s="64">
        <v>148800</v>
      </c>
      <c r="F25" s="64">
        <f t="shared" si="0"/>
        <v>148800</v>
      </c>
      <c r="G25" s="62">
        <f t="shared" si="3"/>
        <v>-39.3890020366599</v>
      </c>
    </row>
    <row r="26" s="51" customFormat="1" ht="26.1" customHeight="1" spans="1:7">
      <c r="A26" s="60" t="s">
        <v>141</v>
      </c>
      <c r="B26" s="61">
        <v>78100</v>
      </c>
      <c r="C26" s="66"/>
      <c r="D26" s="62"/>
      <c r="E26" s="64">
        <v>39700</v>
      </c>
      <c r="F26" s="64">
        <f t="shared" si="0"/>
        <v>39700</v>
      </c>
      <c r="G26" s="62">
        <f t="shared" si="3"/>
        <v>-49.1677336747759</v>
      </c>
    </row>
    <row r="27" s="51" customFormat="1" ht="26.1" customHeight="1" spans="1:7">
      <c r="A27" s="65" t="s">
        <v>142</v>
      </c>
      <c r="B27" s="66">
        <f>B14+B15</f>
        <v>1488066</v>
      </c>
      <c r="C27" s="66">
        <f>C14+C15</f>
        <v>551757</v>
      </c>
      <c r="D27" s="67">
        <f>C27/B27*100-100</f>
        <v>-62.9212010757587</v>
      </c>
      <c r="E27" s="66">
        <f>E14+E15</f>
        <v>204200</v>
      </c>
      <c r="F27" s="68">
        <f t="shared" si="0"/>
        <v>755957</v>
      </c>
      <c r="G27" s="67">
        <f t="shared" si="3"/>
        <v>-49.1986914558897</v>
      </c>
    </row>
    <row r="28" s="51" customFormat="1" spans="4:4">
      <c r="D28" s="53"/>
    </row>
    <row r="29" s="51" customFormat="1" spans="4:4">
      <c r="D29" s="53"/>
    </row>
    <row r="30" s="51" customFormat="1" spans="4:4">
      <c r="D30" s="53"/>
    </row>
    <row r="31" s="51" customFormat="1" spans="4:4">
      <c r="D31" s="53"/>
    </row>
    <row r="32" s="51" customFormat="1" spans="4:4">
      <c r="D32" s="53"/>
    </row>
    <row r="33" s="51" customFormat="1" spans="4:4">
      <c r="D33" s="53"/>
    </row>
    <row r="34" s="51" customFormat="1" spans="4:4">
      <c r="D34" s="53"/>
    </row>
    <row r="35" s="51" customFormat="1" spans="4:4">
      <c r="D35" s="53"/>
    </row>
    <row r="36" s="51" customFormat="1" spans="4:4">
      <c r="D36" s="53"/>
    </row>
    <row r="37" s="51" customFormat="1" spans="4:4">
      <c r="D37" s="53"/>
    </row>
    <row r="38" s="51" customFormat="1" spans="4:4">
      <c r="D38" s="53"/>
    </row>
    <row r="39" s="51" customFormat="1" spans="4:7">
      <c r="D39" s="53"/>
      <c r="G39" s="69"/>
    </row>
  </sheetData>
  <mergeCells count="5">
    <mergeCell ref="A2:G2"/>
    <mergeCell ref="C4:D4"/>
    <mergeCell ref="E4:G4"/>
    <mergeCell ref="A4:A5"/>
    <mergeCell ref="B4:B5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scale="90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0"/>
  <sheetViews>
    <sheetView showZeros="0" tabSelected="1" workbookViewId="0">
      <selection activeCell="L69" sqref="L69"/>
    </sheetView>
  </sheetViews>
  <sheetFormatPr defaultColWidth="9" defaultRowHeight="14.25"/>
  <cols>
    <col min="1" max="1" width="46.25" style="1" customWidth="1"/>
    <col min="2" max="3" width="10.625" style="1" customWidth="1"/>
    <col min="4" max="6" width="10.625" style="7" hidden="1" customWidth="1" outlineLevel="1"/>
    <col min="7" max="7" width="10.625" style="8" customWidth="1" collapsed="1"/>
    <col min="8" max="10" width="9" style="9"/>
    <col min="11" max="16384" width="9" style="1"/>
  </cols>
  <sheetData>
    <row r="1" s="1" customFormat="1" ht="16.5" customHeight="1" spans="1:10">
      <c r="A1" s="10" t="s">
        <v>198</v>
      </c>
      <c r="B1" s="10"/>
      <c r="C1" s="11"/>
      <c r="D1" s="12"/>
      <c r="E1" s="12"/>
      <c r="F1" s="12"/>
      <c r="G1" s="8"/>
      <c r="H1" s="9"/>
      <c r="I1" s="9"/>
      <c r="J1" s="9"/>
    </row>
    <row r="2" s="1" customFormat="1" ht="36" customHeight="1" spans="1:10">
      <c r="A2" s="13" t="s">
        <v>199</v>
      </c>
      <c r="B2" s="13"/>
      <c r="C2" s="13"/>
      <c r="D2" s="13"/>
      <c r="E2" s="13"/>
      <c r="F2" s="13"/>
      <c r="G2" s="13"/>
      <c r="H2" s="13"/>
      <c r="I2" s="13"/>
      <c r="J2" s="13"/>
    </row>
    <row r="3" s="1" customFormat="1" ht="16.5" customHeight="1" spans="1:10">
      <c r="A3" s="14"/>
      <c r="B3" s="14"/>
      <c r="D3" s="15"/>
      <c r="E3" s="15"/>
      <c r="F3" s="15"/>
      <c r="G3" s="15"/>
      <c r="H3" s="9"/>
      <c r="I3" s="49" t="s">
        <v>2</v>
      </c>
      <c r="J3" s="49"/>
    </row>
    <row r="4" s="2" customFormat="1" ht="21" customHeight="1" spans="1:10">
      <c r="A4" s="16" t="s">
        <v>102</v>
      </c>
      <c r="B4" s="16" t="s">
        <v>4</v>
      </c>
      <c r="C4" s="17" t="s">
        <v>5</v>
      </c>
      <c r="D4" s="18"/>
      <c r="E4" s="18"/>
      <c r="F4" s="18"/>
      <c r="G4" s="17"/>
      <c r="H4" s="17" t="s">
        <v>6</v>
      </c>
      <c r="I4" s="17"/>
      <c r="J4" s="17"/>
    </row>
    <row r="5" s="2" customFormat="1" ht="21.75" customHeight="1" spans="1:10">
      <c r="A5" s="19"/>
      <c r="B5" s="19"/>
      <c r="C5" s="20" t="s">
        <v>7</v>
      </c>
      <c r="D5" s="21"/>
      <c r="E5" s="21"/>
      <c r="F5" s="21"/>
      <c r="G5" s="22" t="s">
        <v>8</v>
      </c>
      <c r="H5" s="17" t="s">
        <v>9</v>
      </c>
      <c r="I5" s="50" t="s">
        <v>10</v>
      </c>
      <c r="J5" s="50" t="s">
        <v>8</v>
      </c>
    </row>
    <row r="6" s="3" customFormat="1" ht="52" customHeight="1" spans="1:10">
      <c r="A6" s="23"/>
      <c r="B6" s="23"/>
      <c r="C6" s="23"/>
      <c r="D6" s="24" t="s">
        <v>61</v>
      </c>
      <c r="E6" s="17" t="s">
        <v>66</v>
      </c>
      <c r="F6" s="17" t="s">
        <v>67</v>
      </c>
      <c r="G6" s="22"/>
      <c r="H6" s="17"/>
      <c r="I6" s="50"/>
      <c r="J6" s="50"/>
    </row>
    <row r="7" s="4" customFormat="1" ht="20.1" customHeight="1" spans="1:10">
      <c r="A7" s="25" t="s">
        <v>145</v>
      </c>
      <c r="B7" s="26">
        <f>B8+B10</f>
        <v>15</v>
      </c>
      <c r="C7" s="26">
        <f t="shared" ref="C7:C62" si="0">SUM(D7:F7)</f>
        <v>50</v>
      </c>
      <c r="D7" s="26">
        <f>D8+D10</f>
        <v>50</v>
      </c>
      <c r="E7" s="26">
        <f>E8+E10</f>
        <v>0</v>
      </c>
      <c r="F7" s="26"/>
      <c r="G7" s="27">
        <f t="shared" ref="G7:G9" si="1">C7/B7*100-100</f>
        <v>233.333333333333</v>
      </c>
      <c r="H7" s="28"/>
      <c r="I7" s="28">
        <f t="shared" ref="I7:I62" si="2">C7+H7</f>
        <v>50</v>
      </c>
      <c r="J7" s="27">
        <f t="shared" ref="J7:J9" si="3">I7/B7*100-100</f>
        <v>233.333333333333</v>
      </c>
    </row>
    <row r="8" s="2" customFormat="1" ht="20.1" customHeight="1" spans="1:10">
      <c r="A8" s="29" t="s">
        <v>146</v>
      </c>
      <c r="B8" s="30">
        <f t="shared" ref="B8:B12" si="4">B9</f>
        <v>15</v>
      </c>
      <c r="C8" s="30">
        <f t="shared" si="0"/>
        <v>50</v>
      </c>
      <c r="D8" s="30">
        <f t="shared" ref="D8:D12" si="5">D9</f>
        <v>50</v>
      </c>
      <c r="E8" s="30">
        <f>E9</f>
        <v>0</v>
      </c>
      <c r="F8" s="30"/>
      <c r="G8" s="31">
        <f t="shared" si="1"/>
        <v>233.333333333333</v>
      </c>
      <c r="H8" s="32"/>
      <c r="I8" s="32">
        <f t="shared" si="2"/>
        <v>50</v>
      </c>
      <c r="J8" s="31">
        <f t="shared" si="3"/>
        <v>233.333333333333</v>
      </c>
    </row>
    <row r="9" s="2" customFormat="1" ht="20.1" customHeight="1" spans="1:10">
      <c r="A9" s="29" t="s">
        <v>147</v>
      </c>
      <c r="B9" s="30">
        <v>15</v>
      </c>
      <c r="C9" s="30">
        <f t="shared" si="0"/>
        <v>50</v>
      </c>
      <c r="D9" s="30">
        <v>50</v>
      </c>
      <c r="E9" s="30"/>
      <c r="F9" s="30"/>
      <c r="G9" s="31">
        <f t="shared" si="1"/>
        <v>233.333333333333</v>
      </c>
      <c r="H9" s="32"/>
      <c r="I9" s="32">
        <f t="shared" si="2"/>
        <v>50</v>
      </c>
      <c r="J9" s="31">
        <f t="shared" si="3"/>
        <v>233.333333333333</v>
      </c>
    </row>
    <row r="10" s="2" customFormat="1" ht="20.1" customHeight="1" spans="1:10">
      <c r="A10" s="29" t="s">
        <v>148</v>
      </c>
      <c r="B10" s="30">
        <f t="shared" si="4"/>
        <v>0</v>
      </c>
      <c r="C10" s="30">
        <f t="shared" si="0"/>
        <v>0</v>
      </c>
      <c r="D10" s="30">
        <f t="shared" si="5"/>
        <v>0</v>
      </c>
      <c r="E10" s="30"/>
      <c r="F10" s="30"/>
      <c r="G10" s="31"/>
      <c r="H10" s="32"/>
      <c r="I10" s="32">
        <f t="shared" si="2"/>
        <v>0</v>
      </c>
      <c r="J10" s="31"/>
    </row>
    <row r="11" s="2" customFormat="1" ht="20.1" customHeight="1" spans="1:10">
      <c r="A11" s="29" t="s">
        <v>149</v>
      </c>
      <c r="B11" s="30">
        <v>0</v>
      </c>
      <c r="C11" s="30">
        <f t="shared" si="0"/>
        <v>0</v>
      </c>
      <c r="D11" s="30"/>
      <c r="E11" s="30"/>
      <c r="F11" s="30"/>
      <c r="G11" s="31"/>
      <c r="H11" s="32"/>
      <c r="I11" s="32">
        <f t="shared" si="2"/>
        <v>0</v>
      </c>
      <c r="J11" s="31"/>
    </row>
    <row r="12" s="4" customFormat="1" ht="20.1" customHeight="1" spans="1:10">
      <c r="A12" s="25" t="s">
        <v>150</v>
      </c>
      <c r="B12" s="26">
        <f t="shared" si="4"/>
        <v>269</v>
      </c>
      <c r="C12" s="26">
        <f t="shared" si="0"/>
        <v>2313</v>
      </c>
      <c r="D12" s="26">
        <f t="shared" si="5"/>
        <v>1275</v>
      </c>
      <c r="E12" s="26">
        <f>E13</f>
        <v>0</v>
      </c>
      <c r="F12" s="26">
        <f>F13</f>
        <v>1038</v>
      </c>
      <c r="G12" s="27">
        <f t="shared" ref="G12:G18" si="6">C12/B12*100-100</f>
        <v>759.851301115242</v>
      </c>
      <c r="H12" s="28"/>
      <c r="I12" s="28">
        <f t="shared" si="2"/>
        <v>2313</v>
      </c>
      <c r="J12" s="27">
        <f t="shared" ref="J12:J23" si="7">I12/B12*100-100</f>
        <v>759.851301115242</v>
      </c>
    </row>
    <row r="13" s="2" customFormat="1" ht="20.1" customHeight="1" spans="1:10">
      <c r="A13" s="29" t="s">
        <v>151</v>
      </c>
      <c r="B13" s="30">
        <f t="shared" ref="B13:F13" si="8">B14+B15</f>
        <v>269</v>
      </c>
      <c r="C13" s="30">
        <f t="shared" si="0"/>
        <v>2313</v>
      </c>
      <c r="D13" s="30">
        <f t="shared" si="8"/>
        <v>1275</v>
      </c>
      <c r="E13" s="30">
        <f t="shared" si="8"/>
        <v>0</v>
      </c>
      <c r="F13" s="30">
        <f t="shared" si="8"/>
        <v>1038</v>
      </c>
      <c r="G13" s="31">
        <f t="shared" si="6"/>
        <v>759.851301115242</v>
      </c>
      <c r="H13" s="32"/>
      <c r="I13" s="32">
        <f t="shared" si="2"/>
        <v>2313</v>
      </c>
      <c r="J13" s="31">
        <f t="shared" si="7"/>
        <v>759.851301115242</v>
      </c>
    </row>
    <row r="14" s="2" customFormat="1" ht="20.1" customHeight="1" spans="1:10">
      <c r="A14" s="29" t="s">
        <v>152</v>
      </c>
      <c r="B14" s="30">
        <v>202</v>
      </c>
      <c r="C14" s="30">
        <f t="shared" si="0"/>
        <v>855</v>
      </c>
      <c r="D14" s="30">
        <v>317</v>
      </c>
      <c r="E14" s="30"/>
      <c r="F14" s="30">
        <v>538</v>
      </c>
      <c r="G14" s="31">
        <f t="shared" si="6"/>
        <v>323.267326732673</v>
      </c>
      <c r="H14" s="32"/>
      <c r="I14" s="32">
        <f t="shared" si="2"/>
        <v>855</v>
      </c>
      <c r="J14" s="31">
        <f t="shared" si="7"/>
        <v>323.267326732673</v>
      </c>
    </row>
    <row r="15" s="2" customFormat="1" ht="20.1" customHeight="1" spans="1:10">
      <c r="A15" s="29" t="s">
        <v>153</v>
      </c>
      <c r="B15" s="30">
        <v>67</v>
      </c>
      <c r="C15" s="30">
        <f t="shared" si="0"/>
        <v>1458</v>
      </c>
      <c r="D15" s="30">
        <v>958</v>
      </c>
      <c r="E15" s="30"/>
      <c r="F15" s="30">
        <v>500</v>
      </c>
      <c r="G15" s="31">
        <f t="shared" si="6"/>
        <v>2076.11940298507</v>
      </c>
      <c r="H15" s="32"/>
      <c r="I15" s="32">
        <f t="shared" si="2"/>
        <v>1458</v>
      </c>
      <c r="J15" s="31">
        <f t="shared" si="7"/>
        <v>2076.11940298507</v>
      </c>
    </row>
    <row r="16" s="4" customFormat="1" ht="20.1" customHeight="1" spans="1:10">
      <c r="A16" s="25" t="s">
        <v>154</v>
      </c>
      <c r="B16" s="33">
        <f t="shared" ref="B16:F16" si="9">SUM(B17,B27:B27,B31,B33)</f>
        <v>1229757</v>
      </c>
      <c r="C16" s="26">
        <f t="shared" si="0"/>
        <v>498676</v>
      </c>
      <c r="D16" s="33">
        <f t="shared" si="9"/>
        <v>65181</v>
      </c>
      <c r="E16" s="33">
        <f t="shared" si="9"/>
        <v>432505</v>
      </c>
      <c r="F16" s="33">
        <f t="shared" si="9"/>
        <v>990</v>
      </c>
      <c r="G16" s="27">
        <f t="shared" si="6"/>
        <v>-59.4492245215925</v>
      </c>
      <c r="H16" s="33">
        <f>SUM(H17,H27:H27,H31,H33)</f>
        <v>148800</v>
      </c>
      <c r="I16" s="28">
        <f t="shared" si="2"/>
        <v>647476</v>
      </c>
      <c r="J16" s="27">
        <f t="shared" si="7"/>
        <v>-47.3492730677687</v>
      </c>
    </row>
    <row r="17" s="2" customFormat="1" ht="20.1" customHeight="1" spans="1:10">
      <c r="A17" s="34" t="s">
        <v>155</v>
      </c>
      <c r="B17" s="35">
        <f t="shared" ref="B17:F17" si="10">SUM(B18:B26)</f>
        <v>947625</v>
      </c>
      <c r="C17" s="30">
        <f t="shared" si="0"/>
        <v>431728</v>
      </c>
      <c r="D17" s="35">
        <f t="shared" si="10"/>
        <v>42033</v>
      </c>
      <c r="E17" s="35">
        <f t="shared" si="10"/>
        <v>388705</v>
      </c>
      <c r="F17" s="35">
        <f t="shared" si="10"/>
        <v>990</v>
      </c>
      <c r="G17" s="31">
        <f t="shared" si="6"/>
        <v>-54.4410499934046</v>
      </c>
      <c r="H17" s="32"/>
      <c r="I17" s="32">
        <f t="shared" si="2"/>
        <v>431728</v>
      </c>
      <c r="J17" s="31">
        <f t="shared" si="7"/>
        <v>-54.4410499934046</v>
      </c>
    </row>
    <row r="18" s="2" customFormat="1" ht="20.1" customHeight="1" spans="1:10">
      <c r="A18" s="29" t="s">
        <v>156</v>
      </c>
      <c r="B18" s="36">
        <v>405801</v>
      </c>
      <c r="C18" s="30">
        <f t="shared" si="0"/>
        <v>392066</v>
      </c>
      <c r="D18" s="30">
        <v>3361</v>
      </c>
      <c r="E18" s="30">
        <v>388705</v>
      </c>
      <c r="F18" s="30"/>
      <c r="G18" s="31">
        <f t="shared" si="6"/>
        <v>-3.38466391162171</v>
      </c>
      <c r="H18" s="32"/>
      <c r="I18" s="32">
        <f t="shared" si="2"/>
        <v>392066</v>
      </c>
      <c r="J18" s="31">
        <f t="shared" si="7"/>
        <v>-3.38466391162171</v>
      </c>
    </row>
    <row r="19" s="2" customFormat="1" ht="20.1" customHeight="1" spans="1:10">
      <c r="A19" s="37" t="s">
        <v>157</v>
      </c>
      <c r="B19" s="36">
        <v>401301</v>
      </c>
      <c r="C19" s="30">
        <f t="shared" si="0"/>
        <v>0</v>
      </c>
      <c r="D19" s="30"/>
      <c r="E19" s="30"/>
      <c r="F19" s="30"/>
      <c r="G19" s="31"/>
      <c r="H19" s="32"/>
      <c r="I19" s="32">
        <f t="shared" si="2"/>
        <v>0</v>
      </c>
      <c r="J19" s="31">
        <f t="shared" si="7"/>
        <v>-100</v>
      </c>
    </row>
    <row r="20" s="2" customFormat="1" ht="20.1" customHeight="1" spans="1:10">
      <c r="A20" s="37" t="s">
        <v>158</v>
      </c>
      <c r="B20" s="36">
        <v>26850</v>
      </c>
      <c r="C20" s="30">
        <f t="shared" si="0"/>
        <v>8984</v>
      </c>
      <c r="D20" s="30">
        <v>8984</v>
      </c>
      <c r="E20" s="30"/>
      <c r="F20" s="30"/>
      <c r="G20" s="31">
        <f>C20/B20*100-100</f>
        <v>-66.5400372439479</v>
      </c>
      <c r="H20" s="32"/>
      <c r="I20" s="32">
        <f t="shared" si="2"/>
        <v>8984</v>
      </c>
      <c r="J20" s="31">
        <f t="shared" si="7"/>
        <v>-66.5400372439479</v>
      </c>
    </row>
    <row r="21" s="2" customFormat="1" ht="20.1" customHeight="1" spans="1:10">
      <c r="A21" s="37" t="s">
        <v>159</v>
      </c>
      <c r="B21" s="36">
        <v>103398</v>
      </c>
      <c r="C21" s="30">
        <f t="shared" si="0"/>
        <v>13067</v>
      </c>
      <c r="D21" s="30">
        <v>13067</v>
      </c>
      <c r="E21" s="30"/>
      <c r="F21" s="30"/>
      <c r="G21" s="31">
        <f>C21/B21*100-100</f>
        <v>-87.362424805122</v>
      </c>
      <c r="H21" s="32"/>
      <c r="I21" s="32">
        <f t="shared" si="2"/>
        <v>13067</v>
      </c>
      <c r="J21" s="31">
        <f t="shared" si="7"/>
        <v>-87.362424805122</v>
      </c>
    </row>
    <row r="22" s="2" customFormat="1" ht="20.1" customHeight="1" spans="1:10">
      <c r="A22" s="37" t="s">
        <v>160</v>
      </c>
      <c r="B22" s="36">
        <v>2418</v>
      </c>
      <c r="C22" s="30">
        <f t="shared" si="0"/>
        <v>0</v>
      </c>
      <c r="D22" s="30"/>
      <c r="E22" s="30"/>
      <c r="F22" s="30"/>
      <c r="G22" s="31"/>
      <c r="H22" s="32"/>
      <c r="I22" s="32">
        <f t="shared" si="2"/>
        <v>0</v>
      </c>
      <c r="J22" s="31">
        <f t="shared" si="7"/>
        <v>-100</v>
      </c>
    </row>
    <row r="23" s="2" customFormat="1" ht="20.1" customHeight="1" spans="1:10">
      <c r="A23" s="37" t="s">
        <v>161</v>
      </c>
      <c r="B23" s="36">
        <v>2918</v>
      </c>
      <c r="C23" s="30">
        <f t="shared" si="0"/>
        <v>0</v>
      </c>
      <c r="D23" s="30"/>
      <c r="E23" s="30"/>
      <c r="F23" s="30"/>
      <c r="G23" s="31"/>
      <c r="H23" s="32"/>
      <c r="I23" s="32">
        <f t="shared" si="2"/>
        <v>0</v>
      </c>
      <c r="J23" s="31">
        <f t="shared" si="7"/>
        <v>-100</v>
      </c>
    </row>
    <row r="24" s="2" customFormat="1" ht="20.1" customHeight="1" spans="1:10">
      <c r="A24" s="37" t="s">
        <v>162</v>
      </c>
      <c r="B24" s="36">
        <v>0</v>
      </c>
      <c r="C24" s="30">
        <f t="shared" si="0"/>
        <v>0</v>
      </c>
      <c r="D24" s="30"/>
      <c r="E24" s="30"/>
      <c r="F24" s="30"/>
      <c r="G24" s="31"/>
      <c r="H24" s="32"/>
      <c r="I24" s="32">
        <f t="shared" si="2"/>
        <v>0</v>
      </c>
      <c r="J24" s="31"/>
    </row>
    <row r="25" s="2" customFormat="1" ht="20.1" customHeight="1" spans="1:10">
      <c r="A25" s="37" t="s">
        <v>163</v>
      </c>
      <c r="B25" s="36">
        <v>132</v>
      </c>
      <c r="C25" s="30">
        <f t="shared" si="0"/>
        <v>0</v>
      </c>
      <c r="D25" s="30"/>
      <c r="E25" s="30"/>
      <c r="F25" s="30"/>
      <c r="G25" s="31"/>
      <c r="H25" s="32"/>
      <c r="I25" s="32">
        <f t="shared" si="2"/>
        <v>0</v>
      </c>
      <c r="J25" s="31">
        <f t="shared" ref="J25:J29" si="11">I25/B25*100-100</f>
        <v>-100</v>
      </c>
    </row>
    <row r="26" s="2" customFormat="1" ht="20.1" customHeight="1" spans="1:10">
      <c r="A26" s="37" t="s">
        <v>164</v>
      </c>
      <c r="B26" s="36">
        <v>4807</v>
      </c>
      <c r="C26" s="30">
        <f t="shared" si="0"/>
        <v>17611</v>
      </c>
      <c r="D26" s="30">
        <v>16621</v>
      </c>
      <c r="E26" s="30"/>
      <c r="F26" s="30">
        <v>990</v>
      </c>
      <c r="G26" s="31"/>
      <c r="H26" s="32"/>
      <c r="I26" s="32">
        <f t="shared" si="2"/>
        <v>17611</v>
      </c>
      <c r="J26" s="31">
        <f t="shared" si="11"/>
        <v>266.361556064073</v>
      </c>
    </row>
    <row r="27" s="2" customFormat="1" ht="20.1" customHeight="1" spans="1:10">
      <c r="A27" s="34" t="s">
        <v>165</v>
      </c>
      <c r="B27" s="35">
        <f>SUM(B28:B30)</f>
        <v>43132</v>
      </c>
      <c r="C27" s="30">
        <f t="shared" si="0"/>
        <v>52062</v>
      </c>
      <c r="D27" s="35">
        <f>SUM(D28:D30)</f>
        <v>12062</v>
      </c>
      <c r="E27" s="35">
        <f>SUM(E28:E30)</f>
        <v>40000</v>
      </c>
      <c r="F27" s="35"/>
      <c r="G27" s="31">
        <f t="shared" ref="G27:G29" si="12">C27/B27*100-100</f>
        <v>20.7038857460818</v>
      </c>
      <c r="H27" s="32"/>
      <c r="I27" s="32">
        <f t="shared" si="2"/>
        <v>52062</v>
      </c>
      <c r="J27" s="31">
        <f t="shared" si="11"/>
        <v>20.7038857460818</v>
      </c>
    </row>
    <row r="28" s="2" customFormat="1" ht="20.1" customHeight="1" spans="1:10">
      <c r="A28" s="38" t="s">
        <v>166</v>
      </c>
      <c r="B28" s="36">
        <v>35972</v>
      </c>
      <c r="C28" s="30">
        <f t="shared" si="0"/>
        <v>24443</v>
      </c>
      <c r="D28" s="30">
        <v>10277</v>
      </c>
      <c r="E28" s="30">
        <v>14166</v>
      </c>
      <c r="F28" s="30"/>
      <c r="G28" s="31">
        <f t="shared" si="12"/>
        <v>-32.0499277215612</v>
      </c>
      <c r="H28" s="32"/>
      <c r="I28" s="32">
        <f t="shared" si="2"/>
        <v>24443</v>
      </c>
      <c r="J28" s="31">
        <f t="shared" si="11"/>
        <v>-32.0499277215612</v>
      </c>
    </row>
    <row r="29" s="2" customFormat="1" ht="20.1" customHeight="1" spans="1:10">
      <c r="A29" s="38" t="s">
        <v>167</v>
      </c>
      <c r="B29" s="36">
        <v>7160</v>
      </c>
      <c r="C29" s="30">
        <f t="shared" si="0"/>
        <v>27296</v>
      </c>
      <c r="D29" s="30">
        <v>1462</v>
      </c>
      <c r="E29" s="30">
        <v>25834</v>
      </c>
      <c r="F29" s="30"/>
      <c r="G29" s="31">
        <f t="shared" si="12"/>
        <v>281.22905027933</v>
      </c>
      <c r="H29" s="32"/>
      <c r="I29" s="32">
        <f t="shared" si="2"/>
        <v>27296</v>
      </c>
      <c r="J29" s="31">
        <f t="shared" si="11"/>
        <v>281.22905027933</v>
      </c>
    </row>
    <row r="30" s="2" customFormat="1" ht="20.1" customHeight="1" spans="1:10">
      <c r="A30" s="38" t="s">
        <v>168</v>
      </c>
      <c r="B30" s="36">
        <v>0</v>
      </c>
      <c r="C30" s="30">
        <f t="shared" si="0"/>
        <v>323</v>
      </c>
      <c r="D30" s="30">
        <v>323</v>
      </c>
      <c r="E30" s="30"/>
      <c r="F30" s="30"/>
      <c r="G30" s="31"/>
      <c r="H30" s="32"/>
      <c r="I30" s="32">
        <f t="shared" si="2"/>
        <v>323</v>
      </c>
      <c r="J30" s="31"/>
    </row>
    <row r="31" s="5" customFormat="1" ht="20.1" customHeight="1" spans="1:10">
      <c r="A31" s="38" t="s">
        <v>169</v>
      </c>
      <c r="B31" s="36">
        <f>B32</f>
        <v>3500</v>
      </c>
      <c r="C31" s="30">
        <f t="shared" si="0"/>
        <v>4886</v>
      </c>
      <c r="D31" s="36">
        <f t="shared" ref="D31:D36" si="13">D32</f>
        <v>1086</v>
      </c>
      <c r="E31" s="36">
        <f>E32</f>
        <v>3800</v>
      </c>
      <c r="F31" s="36"/>
      <c r="G31" s="31">
        <f t="shared" ref="G31:G41" si="14">C31/B31*100-100</f>
        <v>39.6</v>
      </c>
      <c r="H31" s="39"/>
      <c r="I31" s="32">
        <f t="shared" si="2"/>
        <v>4886</v>
      </c>
      <c r="J31" s="31">
        <f t="shared" ref="J31:J41" si="15">I31/B31*100-100</f>
        <v>39.6</v>
      </c>
    </row>
    <row r="32" s="5" customFormat="1" ht="20.1" customHeight="1" spans="1:10">
      <c r="A32" s="38" t="s">
        <v>170</v>
      </c>
      <c r="B32" s="36">
        <v>3500</v>
      </c>
      <c r="C32" s="30">
        <f t="shared" si="0"/>
        <v>4886</v>
      </c>
      <c r="D32" s="30">
        <v>1086</v>
      </c>
      <c r="E32" s="30">
        <v>3800</v>
      </c>
      <c r="F32" s="30"/>
      <c r="G32" s="31">
        <f t="shared" si="14"/>
        <v>39.6</v>
      </c>
      <c r="H32" s="39"/>
      <c r="I32" s="32">
        <f t="shared" si="2"/>
        <v>4886</v>
      </c>
      <c r="J32" s="31">
        <f t="shared" si="15"/>
        <v>39.6</v>
      </c>
    </row>
    <row r="33" s="5" customFormat="1" ht="20.1" customHeight="1" spans="1:10">
      <c r="A33" s="38" t="s">
        <v>171</v>
      </c>
      <c r="B33" s="36">
        <v>235500</v>
      </c>
      <c r="C33" s="30">
        <f t="shared" si="0"/>
        <v>10000</v>
      </c>
      <c r="D33" s="30">
        <f t="shared" si="13"/>
        <v>10000</v>
      </c>
      <c r="E33" s="30"/>
      <c r="F33" s="30"/>
      <c r="G33" s="31">
        <f t="shared" si="14"/>
        <v>-95.7537154989384</v>
      </c>
      <c r="H33" s="40">
        <v>148800</v>
      </c>
      <c r="I33" s="32">
        <f t="shared" si="2"/>
        <v>158800</v>
      </c>
      <c r="J33" s="31">
        <f t="shared" si="15"/>
        <v>-32.5690021231423</v>
      </c>
    </row>
    <row r="34" s="5" customFormat="1" ht="20.1" customHeight="1" spans="1:10">
      <c r="A34" s="38" t="s">
        <v>156</v>
      </c>
      <c r="B34" s="36">
        <v>235500</v>
      </c>
      <c r="C34" s="30">
        <f t="shared" si="0"/>
        <v>10000</v>
      </c>
      <c r="D34" s="30">
        <v>10000</v>
      </c>
      <c r="E34" s="30"/>
      <c r="F34" s="30"/>
      <c r="G34" s="31">
        <f t="shared" si="14"/>
        <v>-95.7537154989384</v>
      </c>
      <c r="H34" s="40">
        <v>148800</v>
      </c>
      <c r="I34" s="32">
        <f t="shared" si="2"/>
        <v>158800</v>
      </c>
      <c r="J34" s="31">
        <f t="shared" si="15"/>
        <v>-32.5690021231423</v>
      </c>
    </row>
    <row r="35" s="6" customFormat="1" ht="20.1" customHeight="1" spans="1:10">
      <c r="A35" s="25" t="s">
        <v>172</v>
      </c>
      <c r="B35" s="41">
        <f t="shared" ref="B35:F35" si="16">B36</f>
        <v>131</v>
      </c>
      <c r="C35" s="26">
        <f t="shared" si="0"/>
        <v>131</v>
      </c>
      <c r="D35" s="26">
        <f t="shared" si="13"/>
        <v>0</v>
      </c>
      <c r="E35" s="26">
        <f t="shared" si="16"/>
        <v>0</v>
      </c>
      <c r="F35" s="26">
        <f t="shared" si="16"/>
        <v>131</v>
      </c>
      <c r="G35" s="27">
        <f t="shared" si="14"/>
        <v>0</v>
      </c>
      <c r="H35" s="42"/>
      <c r="I35" s="28">
        <f t="shared" si="2"/>
        <v>131</v>
      </c>
      <c r="J35" s="27">
        <f t="shared" si="15"/>
        <v>0</v>
      </c>
    </row>
    <row r="36" s="5" customFormat="1" ht="20.1" customHeight="1" spans="1:10">
      <c r="A36" s="38" t="s">
        <v>173</v>
      </c>
      <c r="B36" s="36">
        <v>131</v>
      </c>
      <c r="C36" s="30">
        <f t="shared" si="0"/>
        <v>131</v>
      </c>
      <c r="D36" s="30">
        <f t="shared" si="13"/>
        <v>0</v>
      </c>
      <c r="E36" s="30">
        <f>E37</f>
        <v>0</v>
      </c>
      <c r="F36" s="30">
        <f>F37</f>
        <v>131</v>
      </c>
      <c r="G36" s="31">
        <f t="shared" si="14"/>
        <v>0</v>
      </c>
      <c r="H36" s="39"/>
      <c r="I36" s="32">
        <f t="shared" si="2"/>
        <v>131</v>
      </c>
      <c r="J36" s="31">
        <f t="shared" si="15"/>
        <v>0</v>
      </c>
    </row>
    <row r="37" s="5" customFormat="1" ht="20.1" customHeight="1" spans="1:10">
      <c r="A37" s="38" t="s">
        <v>174</v>
      </c>
      <c r="B37" s="36">
        <v>131</v>
      </c>
      <c r="C37" s="30">
        <f t="shared" si="0"/>
        <v>131</v>
      </c>
      <c r="D37" s="30"/>
      <c r="E37" s="30"/>
      <c r="F37" s="30">
        <v>131</v>
      </c>
      <c r="G37" s="31">
        <f t="shared" si="14"/>
        <v>0</v>
      </c>
      <c r="H37" s="39"/>
      <c r="I37" s="32">
        <f t="shared" si="2"/>
        <v>131</v>
      </c>
      <c r="J37" s="31">
        <f t="shared" si="15"/>
        <v>0</v>
      </c>
    </row>
    <row r="38" s="6" customFormat="1" ht="20.1" customHeight="1" spans="1:10">
      <c r="A38" s="25" t="s">
        <v>175</v>
      </c>
      <c r="B38" s="41">
        <f t="shared" ref="B38:F38" si="17">B39+B47</f>
        <v>78851</v>
      </c>
      <c r="C38" s="26">
        <f t="shared" si="0"/>
        <v>587</v>
      </c>
      <c r="D38" s="41">
        <f t="shared" si="17"/>
        <v>454</v>
      </c>
      <c r="E38" s="41">
        <f t="shared" si="17"/>
        <v>0</v>
      </c>
      <c r="F38" s="41">
        <f t="shared" si="17"/>
        <v>133</v>
      </c>
      <c r="G38" s="27">
        <f t="shared" si="14"/>
        <v>-99.2555579510723</v>
      </c>
      <c r="H38" s="43">
        <f>H39+H47</f>
        <v>39700</v>
      </c>
      <c r="I38" s="28">
        <f t="shared" si="2"/>
        <v>40287</v>
      </c>
      <c r="J38" s="27">
        <f t="shared" si="15"/>
        <v>-48.9074330065567</v>
      </c>
    </row>
    <row r="39" s="5" customFormat="1" ht="20.1" customHeight="1" spans="1:10">
      <c r="A39" s="44" t="s">
        <v>176</v>
      </c>
      <c r="B39" s="36">
        <f t="shared" ref="B39:F39" si="18">SUM(B40:B46)</f>
        <v>751</v>
      </c>
      <c r="C39" s="30">
        <f t="shared" si="0"/>
        <v>587</v>
      </c>
      <c r="D39" s="36">
        <f t="shared" si="18"/>
        <v>454</v>
      </c>
      <c r="E39" s="36">
        <f t="shared" si="18"/>
        <v>0</v>
      </c>
      <c r="F39" s="36">
        <f t="shared" si="18"/>
        <v>133</v>
      </c>
      <c r="G39" s="31">
        <f t="shared" si="14"/>
        <v>-21.8375499334221</v>
      </c>
      <c r="H39" s="39"/>
      <c r="I39" s="32">
        <f t="shared" si="2"/>
        <v>587</v>
      </c>
      <c r="J39" s="31">
        <f t="shared" si="15"/>
        <v>-21.8375499334221</v>
      </c>
    </row>
    <row r="40" s="5" customFormat="1" ht="20.1" customHeight="1" spans="1:10">
      <c r="A40" s="44" t="s">
        <v>177</v>
      </c>
      <c r="B40" s="36">
        <v>541</v>
      </c>
      <c r="C40" s="30">
        <f t="shared" si="0"/>
        <v>187</v>
      </c>
      <c r="D40" s="30">
        <v>168</v>
      </c>
      <c r="E40" s="30"/>
      <c r="F40" s="30">
        <v>19</v>
      </c>
      <c r="G40" s="31">
        <f t="shared" si="14"/>
        <v>-65.4343807763401</v>
      </c>
      <c r="H40" s="39"/>
      <c r="I40" s="32">
        <f t="shared" si="2"/>
        <v>187</v>
      </c>
      <c r="J40" s="31">
        <f t="shared" si="15"/>
        <v>-65.4343807763401</v>
      </c>
    </row>
    <row r="41" s="5" customFormat="1" ht="20.1" customHeight="1" spans="1:10">
      <c r="A41" s="44" t="s">
        <v>178</v>
      </c>
      <c r="B41" s="36">
        <v>83</v>
      </c>
      <c r="C41" s="30">
        <f t="shared" si="0"/>
        <v>249</v>
      </c>
      <c r="D41" s="30">
        <v>237</v>
      </c>
      <c r="E41" s="30"/>
      <c r="F41" s="30">
        <v>12</v>
      </c>
      <c r="G41" s="31">
        <f t="shared" si="14"/>
        <v>200</v>
      </c>
      <c r="H41" s="39"/>
      <c r="I41" s="32">
        <f t="shared" si="2"/>
        <v>249</v>
      </c>
      <c r="J41" s="31">
        <f t="shared" si="15"/>
        <v>200</v>
      </c>
    </row>
    <row r="42" s="5" customFormat="1" ht="20.1" customHeight="1" spans="1:10">
      <c r="A42" s="44" t="s">
        <v>179</v>
      </c>
      <c r="B42" s="36"/>
      <c r="C42" s="30">
        <f t="shared" si="0"/>
        <v>49</v>
      </c>
      <c r="D42" s="30">
        <v>49</v>
      </c>
      <c r="E42" s="30"/>
      <c r="F42" s="30"/>
      <c r="G42" s="31"/>
      <c r="H42" s="39"/>
      <c r="I42" s="32">
        <f t="shared" si="2"/>
        <v>49</v>
      </c>
      <c r="J42" s="31"/>
    </row>
    <row r="43" s="5" customFormat="1" ht="20.1" customHeight="1" spans="1:10">
      <c r="A43" s="44" t="s">
        <v>180</v>
      </c>
      <c r="B43" s="36">
        <v>92</v>
      </c>
      <c r="C43" s="30">
        <f t="shared" si="0"/>
        <v>50</v>
      </c>
      <c r="D43" s="30"/>
      <c r="E43" s="30"/>
      <c r="F43" s="30">
        <v>50</v>
      </c>
      <c r="G43" s="31">
        <f>C43/B43*100-100</f>
        <v>-45.6521739130435</v>
      </c>
      <c r="H43" s="39"/>
      <c r="I43" s="32">
        <f t="shared" si="2"/>
        <v>50</v>
      </c>
      <c r="J43" s="31">
        <f t="shared" ref="J43:J62" si="19">I43/B43*100-100</f>
        <v>-45.6521739130435</v>
      </c>
    </row>
    <row r="44" s="5" customFormat="1" ht="20.1" customHeight="1" spans="1:10">
      <c r="A44" s="44" t="s">
        <v>181</v>
      </c>
      <c r="B44" s="36"/>
      <c r="C44" s="30">
        <f t="shared" si="0"/>
        <v>0</v>
      </c>
      <c r="D44" s="30"/>
      <c r="E44" s="30"/>
      <c r="F44" s="30"/>
      <c r="G44" s="31"/>
      <c r="H44" s="39"/>
      <c r="I44" s="32">
        <f t="shared" si="2"/>
        <v>0</v>
      </c>
      <c r="J44" s="31"/>
    </row>
    <row r="45" s="5" customFormat="1" ht="20.1" customHeight="1" spans="1:10">
      <c r="A45" s="44" t="s">
        <v>182</v>
      </c>
      <c r="B45" s="36"/>
      <c r="C45" s="30">
        <f t="shared" si="0"/>
        <v>23</v>
      </c>
      <c r="D45" s="30"/>
      <c r="E45" s="30"/>
      <c r="F45" s="30">
        <v>23</v>
      </c>
      <c r="G45" s="31"/>
      <c r="H45" s="39"/>
      <c r="I45" s="32">
        <f t="shared" si="2"/>
        <v>23</v>
      </c>
      <c r="J45" s="31"/>
    </row>
    <row r="46" s="5" customFormat="1" ht="20.1" customHeight="1" spans="1:10">
      <c r="A46" s="44" t="s">
        <v>183</v>
      </c>
      <c r="B46" s="36">
        <v>35</v>
      </c>
      <c r="C46" s="30">
        <f t="shared" si="0"/>
        <v>29</v>
      </c>
      <c r="D46" s="30"/>
      <c r="E46" s="30"/>
      <c r="F46" s="30">
        <v>29</v>
      </c>
      <c r="G46" s="31">
        <f>C46/B46*100-100</f>
        <v>-17.1428571428571</v>
      </c>
      <c r="H46" s="39"/>
      <c r="I46" s="32">
        <f t="shared" si="2"/>
        <v>29</v>
      </c>
      <c r="J46" s="31">
        <f t="shared" si="19"/>
        <v>-17.1428571428571</v>
      </c>
    </row>
    <row r="47" s="5" customFormat="1" ht="20.1" customHeight="1" spans="1:10">
      <c r="A47" s="44" t="s">
        <v>184</v>
      </c>
      <c r="B47" s="36">
        <v>78100</v>
      </c>
      <c r="C47" s="30">
        <f t="shared" si="0"/>
        <v>0</v>
      </c>
      <c r="D47" s="30">
        <f>D48</f>
        <v>0</v>
      </c>
      <c r="E47" s="30"/>
      <c r="F47" s="30"/>
      <c r="G47" s="31"/>
      <c r="H47" s="40">
        <v>39700</v>
      </c>
      <c r="I47" s="32">
        <f t="shared" si="2"/>
        <v>39700</v>
      </c>
      <c r="J47" s="31">
        <f t="shared" si="19"/>
        <v>-49.1677336747759</v>
      </c>
    </row>
    <row r="48" s="5" customFormat="1" ht="20.1" customHeight="1" spans="1:10">
      <c r="A48" s="44" t="s">
        <v>185</v>
      </c>
      <c r="B48" s="36">
        <v>78100</v>
      </c>
      <c r="C48" s="30">
        <f t="shared" si="0"/>
        <v>0</v>
      </c>
      <c r="D48" s="30"/>
      <c r="E48" s="30"/>
      <c r="F48" s="30"/>
      <c r="G48" s="31"/>
      <c r="H48" s="40">
        <v>39700</v>
      </c>
      <c r="I48" s="32">
        <f t="shared" si="2"/>
        <v>39700</v>
      </c>
      <c r="J48" s="31">
        <f t="shared" si="19"/>
        <v>-49.1677336747759</v>
      </c>
    </row>
    <row r="49" s="6" customFormat="1" ht="20.1" customHeight="1" spans="1:10">
      <c r="A49" s="45" t="s">
        <v>186</v>
      </c>
      <c r="B49" s="41">
        <f>B50</f>
        <v>33435</v>
      </c>
      <c r="C49" s="26">
        <f t="shared" si="0"/>
        <v>0</v>
      </c>
      <c r="D49" s="26">
        <f>D50</f>
        <v>0</v>
      </c>
      <c r="E49" s="26"/>
      <c r="F49" s="26"/>
      <c r="G49" s="27"/>
      <c r="H49" s="42"/>
      <c r="I49" s="28">
        <f t="shared" si="2"/>
        <v>0</v>
      </c>
      <c r="J49" s="27">
        <f t="shared" si="19"/>
        <v>-100</v>
      </c>
    </row>
    <row r="50" s="5" customFormat="1" ht="20.1" customHeight="1" spans="1:10">
      <c r="A50" s="38" t="s">
        <v>187</v>
      </c>
      <c r="B50" s="36">
        <f>SUM(B51:B54)</f>
        <v>33435</v>
      </c>
      <c r="C50" s="30">
        <f t="shared" si="0"/>
        <v>0</v>
      </c>
      <c r="D50" s="30">
        <f>SUM(D51:D54)</f>
        <v>0</v>
      </c>
      <c r="E50" s="30"/>
      <c r="F50" s="30"/>
      <c r="G50" s="31"/>
      <c r="H50" s="39"/>
      <c r="I50" s="32">
        <f t="shared" si="2"/>
        <v>0</v>
      </c>
      <c r="J50" s="31">
        <f t="shared" si="19"/>
        <v>-100</v>
      </c>
    </row>
    <row r="51" s="5" customFormat="1" ht="20.1" customHeight="1" spans="1:10">
      <c r="A51" s="38" t="s">
        <v>188</v>
      </c>
      <c r="B51" s="36">
        <v>15991</v>
      </c>
      <c r="C51" s="30">
        <f t="shared" si="0"/>
        <v>0</v>
      </c>
      <c r="D51" s="30"/>
      <c r="E51" s="30"/>
      <c r="F51" s="30"/>
      <c r="G51" s="31"/>
      <c r="H51" s="39"/>
      <c r="I51" s="32">
        <f t="shared" si="2"/>
        <v>0</v>
      </c>
      <c r="J51" s="31">
        <f t="shared" si="19"/>
        <v>-100</v>
      </c>
    </row>
    <row r="52" s="5" customFormat="1" ht="20.1" customHeight="1" spans="1:10">
      <c r="A52" s="38" t="s">
        <v>189</v>
      </c>
      <c r="B52" s="36">
        <v>1380</v>
      </c>
      <c r="C52" s="30">
        <f t="shared" si="0"/>
        <v>0</v>
      </c>
      <c r="D52" s="30"/>
      <c r="E52" s="30"/>
      <c r="F52" s="30"/>
      <c r="G52" s="31"/>
      <c r="H52" s="39"/>
      <c r="I52" s="32">
        <f t="shared" si="2"/>
        <v>0</v>
      </c>
      <c r="J52" s="31">
        <f t="shared" si="19"/>
        <v>-100</v>
      </c>
    </row>
    <row r="53" s="5" customFormat="1" ht="20.1" customHeight="1" spans="1:10">
      <c r="A53" s="38" t="s">
        <v>190</v>
      </c>
      <c r="B53" s="36">
        <v>5180</v>
      </c>
      <c r="C53" s="30">
        <f t="shared" si="0"/>
        <v>0</v>
      </c>
      <c r="D53" s="30"/>
      <c r="E53" s="30"/>
      <c r="F53" s="30"/>
      <c r="G53" s="31"/>
      <c r="H53" s="39"/>
      <c r="I53" s="32">
        <f t="shared" si="2"/>
        <v>0</v>
      </c>
      <c r="J53" s="31">
        <f t="shared" si="19"/>
        <v>-100</v>
      </c>
    </row>
    <row r="54" s="5" customFormat="1" ht="20.1" customHeight="1" spans="1:10">
      <c r="A54" s="38" t="s">
        <v>191</v>
      </c>
      <c r="B54" s="36">
        <v>10884</v>
      </c>
      <c r="C54" s="30">
        <f t="shared" si="0"/>
        <v>0</v>
      </c>
      <c r="D54" s="30"/>
      <c r="E54" s="30"/>
      <c r="F54" s="30"/>
      <c r="G54" s="31"/>
      <c r="H54" s="39"/>
      <c r="I54" s="32">
        <f t="shared" si="2"/>
        <v>0</v>
      </c>
      <c r="J54" s="31">
        <f t="shared" si="19"/>
        <v>-100</v>
      </c>
    </row>
    <row r="55" s="2" customFormat="1" ht="20.1" customHeight="1" spans="1:10">
      <c r="A55" s="46" t="s">
        <v>192</v>
      </c>
      <c r="B55" s="33">
        <f t="shared" ref="B55:F55" si="20">SUM(B7,B12,B16,B35,B38,B49)</f>
        <v>1342458</v>
      </c>
      <c r="C55" s="26">
        <f t="shared" si="0"/>
        <v>501757</v>
      </c>
      <c r="D55" s="33">
        <f t="shared" si="20"/>
        <v>66960</v>
      </c>
      <c r="E55" s="33">
        <f t="shared" si="20"/>
        <v>432505</v>
      </c>
      <c r="F55" s="33">
        <f t="shared" si="20"/>
        <v>2292</v>
      </c>
      <c r="G55" s="27">
        <f t="shared" ref="G55:G60" si="21">C55/B55*100-100</f>
        <v>-62.6240076039623</v>
      </c>
      <c r="H55" s="33">
        <f>SUM(H7,H12,H16,H35,H38,H49)</f>
        <v>188500</v>
      </c>
      <c r="I55" s="28">
        <f t="shared" si="2"/>
        <v>690257</v>
      </c>
      <c r="J55" s="27">
        <f t="shared" si="19"/>
        <v>-48.582599977057</v>
      </c>
    </row>
    <row r="56" s="2" customFormat="1" ht="20.1" customHeight="1" spans="1:10">
      <c r="A56" s="32" t="s">
        <v>93</v>
      </c>
      <c r="B56" s="40">
        <f>B57</f>
        <v>68320</v>
      </c>
      <c r="C56" s="26">
        <f t="shared" si="0"/>
        <v>0</v>
      </c>
      <c r="D56" s="40">
        <f>D57</f>
        <v>0</v>
      </c>
      <c r="E56" s="40">
        <f>E57</f>
        <v>0</v>
      </c>
      <c r="F56" s="40"/>
      <c r="G56" s="31"/>
      <c r="H56" s="32">
        <v>15700</v>
      </c>
      <c r="I56" s="32">
        <f t="shared" si="2"/>
        <v>15700</v>
      </c>
      <c r="J56" s="31">
        <f t="shared" si="19"/>
        <v>-77.019906323185</v>
      </c>
    </row>
    <row r="57" s="2" customFormat="1" ht="20.1" customHeight="1" spans="1:10">
      <c r="A57" s="32" t="s">
        <v>193</v>
      </c>
      <c r="B57" s="40">
        <v>68320</v>
      </c>
      <c r="C57" s="26">
        <f t="shared" si="0"/>
        <v>0</v>
      </c>
      <c r="D57" s="47"/>
      <c r="E57" s="47"/>
      <c r="F57" s="47"/>
      <c r="G57" s="31"/>
      <c r="H57" s="32">
        <v>15700</v>
      </c>
      <c r="I57" s="32">
        <f t="shared" si="2"/>
        <v>15700</v>
      </c>
      <c r="J57" s="31">
        <f t="shared" si="19"/>
        <v>-77.019906323185</v>
      </c>
    </row>
    <row r="58" s="2" customFormat="1" ht="20.1" customHeight="1" spans="1:10">
      <c r="A58" s="32" t="s">
        <v>95</v>
      </c>
      <c r="B58" s="40">
        <f>SUM(B59:B61)</f>
        <v>77288</v>
      </c>
      <c r="C58" s="30">
        <f t="shared" si="0"/>
        <v>50000</v>
      </c>
      <c r="D58" s="40">
        <f>SUM(D59:D61)</f>
        <v>0</v>
      </c>
      <c r="E58" s="40">
        <f>SUM(E59:E61)</f>
        <v>50000</v>
      </c>
      <c r="F58" s="40"/>
      <c r="G58" s="31">
        <f t="shared" si="21"/>
        <v>-35.3069040472001</v>
      </c>
      <c r="H58" s="32"/>
      <c r="I58" s="32">
        <f t="shared" si="2"/>
        <v>50000</v>
      </c>
      <c r="J58" s="31">
        <f t="shared" si="19"/>
        <v>-35.3069040472001</v>
      </c>
    </row>
    <row r="59" s="2" customFormat="1" ht="20.1" customHeight="1" spans="1:10">
      <c r="A59" s="32" t="s">
        <v>96</v>
      </c>
      <c r="B59" s="48">
        <v>328</v>
      </c>
      <c r="C59" s="30">
        <f t="shared" si="0"/>
        <v>0</v>
      </c>
      <c r="D59" s="40"/>
      <c r="E59" s="40"/>
      <c r="F59" s="40"/>
      <c r="G59" s="31"/>
      <c r="H59" s="32"/>
      <c r="I59" s="32">
        <f t="shared" si="2"/>
        <v>0</v>
      </c>
      <c r="J59" s="31">
        <f t="shared" si="19"/>
        <v>-100</v>
      </c>
    </row>
    <row r="60" s="2" customFormat="1" ht="20.1" customHeight="1" spans="1:10">
      <c r="A60" s="32" t="s">
        <v>194</v>
      </c>
      <c r="B60" s="48">
        <v>10000</v>
      </c>
      <c r="C60" s="30">
        <f t="shared" si="0"/>
        <v>50000</v>
      </c>
      <c r="D60" s="40"/>
      <c r="E60" s="40">
        <v>50000</v>
      </c>
      <c r="F60" s="40"/>
      <c r="G60" s="31">
        <f t="shared" si="21"/>
        <v>400</v>
      </c>
      <c r="H60" s="32"/>
      <c r="I60" s="32">
        <f t="shared" si="2"/>
        <v>50000</v>
      </c>
      <c r="J60" s="31">
        <f t="shared" si="19"/>
        <v>400</v>
      </c>
    </row>
    <row r="61" s="2" customFormat="1" ht="20.1" customHeight="1" spans="1:10">
      <c r="A61" s="32" t="s">
        <v>98</v>
      </c>
      <c r="B61" s="48">
        <v>66960</v>
      </c>
      <c r="C61" s="26">
        <f t="shared" si="0"/>
        <v>0</v>
      </c>
      <c r="D61" s="40"/>
      <c r="E61" s="40"/>
      <c r="F61" s="40"/>
      <c r="G61" s="31"/>
      <c r="H61" s="32"/>
      <c r="I61" s="32">
        <f t="shared" si="2"/>
        <v>0</v>
      </c>
      <c r="J61" s="31">
        <f t="shared" si="19"/>
        <v>-100</v>
      </c>
    </row>
    <row r="62" s="2" customFormat="1" ht="20.1" customHeight="1" spans="1:10">
      <c r="A62" s="17" t="s">
        <v>195</v>
      </c>
      <c r="B62" s="33">
        <f t="shared" ref="B62:F62" si="22">B55+B58+B56</f>
        <v>1488066</v>
      </c>
      <c r="C62" s="26">
        <f t="shared" si="0"/>
        <v>551757</v>
      </c>
      <c r="D62" s="33">
        <f t="shared" si="22"/>
        <v>66960</v>
      </c>
      <c r="E62" s="33">
        <f t="shared" si="22"/>
        <v>482505</v>
      </c>
      <c r="F62" s="33">
        <f t="shared" si="22"/>
        <v>2292</v>
      </c>
      <c r="G62" s="27">
        <f>C62/B62*100-100</f>
        <v>-62.9212010757587</v>
      </c>
      <c r="H62" s="33">
        <f>H55+H58+H56</f>
        <v>204200</v>
      </c>
      <c r="I62" s="28">
        <f t="shared" si="2"/>
        <v>755957</v>
      </c>
      <c r="J62" s="27">
        <f t="shared" si="19"/>
        <v>-49.1986914558897</v>
      </c>
    </row>
    <row r="63" s="1" customFormat="1" spans="3:10">
      <c r="C63" s="7"/>
      <c r="D63" s="7"/>
      <c r="E63" s="7"/>
      <c r="F63" s="7"/>
      <c r="G63" s="8"/>
      <c r="H63" s="9"/>
      <c r="I63" s="9"/>
      <c r="J63" s="9"/>
    </row>
    <row r="64" s="1" customFormat="1" spans="3:10">
      <c r="C64" s="7"/>
      <c r="D64" s="7"/>
      <c r="E64" s="7"/>
      <c r="F64" s="7"/>
      <c r="G64" s="8"/>
      <c r="H64" s="9"/>
      <c r="I64" s="9"/>
      <c r="J64" s="9"/>
    </row>
    <row r="65" s="1" customFormat="1" spans="3:10">
      <c r="C65" s="7"/>
      <c r="D65" s="7"/>
      <c r="E65" s="7"/>
      <c r="F65" s="7"/>
      <c r="G65" s="8"/>
      <c r="H65" s="9"/>
      <c r="I65" s="9"/>
      <c r="J65" s="9"/>
    </row>
    <row r="66" s="1" customFormat="1" spans="3:10">
      <c r="C66" s="7"/>
      <c r="D66" s="7"/>
      <c r="E66" s="7"/>
      <c r="F66" s="7"/>
      <c r="G66" s="8"/>
      <c r="H66" s="9"/>
      <c r="I66" s="9"/>
      <c r="J66" s="9"/>
    </row>
    <row r="67" s="1" customFormat="1" spans="3:10">
      <c r="C67" s="7"/>
      <c r="D67" s="7"/>
      <c r="E67" s="7"/>
      <c r="F67" s="7"/>
      <c r="G67" s="8"/>
      <c r="H67" s="9"/>
      <c r="I67" s="9"/>
      <c r="J67" s="9"/>
    </row>
    <row r="68" s="1" customFormat="1" spans="3:10">
      <c r="C68" s="7"/>
      <c r="D68" s="7"/>
      <c r="E68" s="7"/>
      <c r="F68" s="7"/>
      <c r="G68" s="8"/>
      <c r="H68" s="9"/>
      <c r="I68" s="9"/>
      <c r="J68" s="9"/>
    </row>
    <row r="69" s="1" customFormat="1" spans="3:10">
      <c r="C69" s="7"/>
      <c r="D69" s="7"/>
      <c r="E69" s="7"/>
      <c r="F69" s="7"/>
      <c r="G69" s="8"/>
      <c r="H69" s="9"/>
      <c r="I69" s="9"/>
      <c r="J69" s="9"/>
    </row>
    <row r="70" s="1" customFormat="1" spans="3:10">
      <c r="C70" s="7"/>
      <c r="D70" s="7"/>
      <c r="E70" s="7"/>
      <c r="F70" s="7"/>
      <c r="G70" s="8"/>
      <c r="H70" s="9"/>
      <c r="I70" s="9"/>
      <c r="J70" s="9"/>
    </row>
    <row r="71" s="1" customFormat="1" spans="3:10">
      <c r="C71" s="7"/>
      <c r="D71" s="7"/>
      <c r="E71" s="7"/>
      <c r="F71" s="7"/>
      <c r="G71" s="8"/>
      <c r="H71" s="9"/>
      <c r="I71" s="9"/>
      <c r="J71" s="9"/>
    </row>
    <row r="72" s="1" customFormat="1" spans="3:10">
      <c r="C72" s="7"/>
      <c r="D72" s="7"/>
      <c r="E72" s="7"/>
      <c r="F72" s="7"/>
      <c r="G72" s="8"/>
      <c r="H72" s="9"/>
      <c r="I72" s="9"/>
      <c r="J72" s="9"/>
    </row>
    <row r="73" s="1" customFormat="1" spans="3:10">
      <c r="C73" s="7"/>
      <c r="D73" s="7"/>
      <c r="E73" s="7"/>
      <c r="F73" s="7"/>
      <c r="G73" s="8"/>
      <c r="H73" s="9"/>
      <c r="I73" s="9"/>
      <c r="J73" s="9"/>
    </row>
    <row r="74" s="1" customFormat="1" spans="3:10">
      <c r="C74" s="7"/>
      <c r="D74" s="7"/>
      <c r="E74" s="7"/>
      <c r="F74" s="7"/>
      <c r="G74" s="8"/>
      <c r="H74" s="9"/>
      <c r="I74" s="9"/>
      <c r="J74" s="9"/>
    </row>
    <row r="75" s="1" customFormat="1" spans="3:10">
      <c r="C75" s="7"/>
      <c r="D75" s="7"/>
      <c r="E75" s="7"/>
      <c r="F75" s="7"/>
      <c r="G75" s="8"/>
      <c r="H75" s="9"/>
      <c r="I75" s="9"/>
      <c r="J75" s="9"/>
    </row>
    <row r="76" s="1" customFormat="1" spans="3:10">
      <c r="C76" s="7"/>
      <c r="D76" s="7"/>
      <c r="E76" s="7"/>
      <c r="F76" s="7"/>
      <c r="G76" s="8"/>
      <c r="H76" s="9"/>
      <c r="I76" s="9"/>
      <c r="J76" s="9"/>
    </row>
    <row r="77" s="1" customFormat="1" spans="3:10">
      <c r="C77" s="7"/>
      <c r="D77" s="7"/>
      <c r="E77" s="7"/>
      <c r="F77" s="7"/>
      <c r="G77" s="8"/>
      <c r="H77" s="9"/>
      <c r="I77" s="9"/>
      <c r="J77" s="9"/>
    </row>
    <row r="78" s="1" customFormat="1" spans="3:10">
      <c r="C78" s="7"/>
      <c r="D78" s="7"/>
      <c r="E78" s="7"/>
      <c r="F78" s="7"/>
      <c r="G78" s="8"/>
      <c r="H78" s="9"/>
      <c r="I78" s="9"/>
      <c r="J78" s="9"/>
    </row>
    <row r="79" s="1" customFormat="1" spans="3:10">
      <c r="C79" s="7"/>
      <c r="D79" s="7"/>
      <c r="E79" s="7"/>
      <c r="F79" s="7"/>
      <c r="G79" s="8"/>
      <c r="H79" s="9"/>
      <c r="I79" s="9"/>
      <c r="J79" s="9"/>
    </row>
    <row r="80" s="1" customFormat="1" spans="3:10">
      <c r="C80" s="7"/>
      <c r="D80" s="7"/>
      <c r="E80" s="7"/>
      <c r="F80" s="7"/>
      <c r="G80" s="8"/>
      <c r="H80" s="9"/>
      <c r="I80" s="9"/>
      <c r="J80" s="9"/>
    </row>
    <row r="81" s="1" customFormat="1" spans="3:10">
      <c r="C81" s="7"/>
      <c r="D81" s="7"/>
      <c r="E81" s="7"/>
      <c r="F81" s="7"/>
      <c r="G81" s="8"/>
      <c r="H81" s="9"/>
      <c r="I81" s="9"/>
      <c r="J81" s="9"/>
    </row>
    <row r="82" s="1" customFormat="1" spans="3:10">
      <c r="C82" s="7"/>
      <c r="D82" s="7"/>
      <c r="E82" s="7"/>
      <c r="F82" s="7"/>
      <c r="G82" s="8"/>
      <c r="H82" s="9"/>
      <c r="I82" s="9"/>
      <c r="J82" s="9"/>
    </row>
    <row r="83" s="1" customFormat="1" spans="3:10">
      <c r="C83" s="7"/>
      <c r="D83" s="7"/>
      <c r="E83" s="7"/>
      <c r="F83" s="7"/>
      <c r="G83" s="8"/>
      <c r="H83" s="9"/>
      <c r="I83" s="9"/>
      <c r="J83" s="9"/>
    </row>
    <row r="84" s="1" customFormat="1" spans="3:10">
      <c r="C84" s="7"/>
      <c r="D84" s="7"/>
      <c r="E84" s="7"/>
      <c r="F84" s="7"/>
      <c r="G84" s="8"/>
      <c r="H84" s="9"/>
      <c r="I84" s="9"/>
      <c r="J84" s="9"/>
    </row>
    <row r="85" s="1" customFormat="1" spans="3:10">
      <c r="C85" s="7"/>
      <c r="D85" s="7"/>
      <c r="E85" s="7"/>
      <c r="F85" s="7"/>
      <c r="G85" s="8"/>
      <c r="H85" s="9"/>
      <c r="I85" s="9"/>
      <c r="J85" s="9"/>
    </row>
    <row r="86" s="1" customFormat="1" spans="3:10">
      <c r="C86" s="7"/>
      <c r="D86" s="7"/>
      <c r="E86" s="7"/>
      <c r="F86" s="7"/>
      <c r="G86" s="8"/>
      <c r="H86" s="9"/>
      <c r="I86" s="9"/>
      <c r="J86" s="9"/>
    </row>
    <row r="87" s="1" customFormat="1" spans="3:10">
      <c r="C87" s="7"/>
      <c r="D87" s="7"/>
      <c r="E87" s="7"/>
      <c r="F87" s="7"/>
      <c r="G87" s="8"/>
      <c r="H87" s="9"/>
      <c r="I87" s="9"/>
      <c r="J87" s="9"/>
    </row>
    <row r="88" s="1" customFormat="1" spans="3:10">
      <c r="C88" s="7"/>
      <c r="D88" s="7"/>
      <c r="E88" s="7"/>
      <c r="F88" s="7"/>
      <c r="G88" s="8"/>
      <c r="H88" s="9"/>
      <c r="I88" s="9"/>
      <c r="J88" s="9"/>
    </row>
    <row r="89" s="1" customFormat="1" spans="3:10">
      <c r="C89" s="7"/>
      <c r="D89" s="7"/>
      <c r="E89" s="7"/>
      <c r="F89" s="7"/>
      <c r="G89" s="8"/>
      <c r="H89" s="9"/>
      <c r="I89" s="9"/>
      <c r="J89" s="9"/>
    </row>
    <row r="90" s="1" customFormat="1" spans="3:10">
      <c r="C90" s="7"/>
      <c r="D90" s="7"/>
      <c r="E90" s="7"/>
      <c r="F90" s="7"/>
      <c r="G90" s="8"/>
      <c r="H90" s="9"/>
      <c r="I90" s="9"/>
      <c r="J90" s="9"/>
    </row>
  </sheetData>
  <mergeCells count="11">
    <mergeCell ref="A2:J2"/>
    <mergeCell ref="I3:J3"/>
    <mergeCell ref="C4:G4"/>
    <mergeCell ref="H4:J4"/>
    <mergeCell ref="A4:A6"/>
    <mergeCell ref="B4:B6"/>
    <mergeCell ref="C5:C6"/>
    <mergeCell ref="G5:G6"/>
    <mergeCell ref="H5:H6"/>
    <mergeCell ref="I5:I6"/>
    <mergeCell ref="J5:J6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scale="9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章丘区一般公共预算收入调整草案表</vt:lpstr>
      <vt:lpstr>章丘区一般公共预算支出调整草案表</vt:lpstr>
      <vt:lpstr>章丘区级一般公共预算收入调整草案表</vt:lpstr>
      <vt:lpstr>章丘区级一般公共预算支出调整草案表</vt:lpstr>
      <vt:lpstr>章丘区政府性基金预算收入调整草案表</vt:lpstr>
      <vt:lpstr>章丘区政府性基金预算支出调整草案表</vt:lpstr>
      <vt:lpstr>章丘区级政府性基金预算收入调整草案表</vt:lpstr>
      <vt:lpstr>章丘区级政府性基金预算支出调整草案表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2022-07-20T07:48:00Z</dcterms:created>
  <dcterms:modified xsi:type="dcterms:W3CDTF">2022-07-26T08:07:29Z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